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2518\Desktop\Website\"/>
    </mc:Choice>
  </mc:AlternateContent>
  <bookViews>
    <workbookView xWindow="0" yWindow="0" windowWidth="19200" windowHeight="11595" tabRatio="567"/>
  </bookViews>
  <sheets>
    <sheet name="Exhibit F" sheetId="1" r:id="rId1"/>
    <sheet name="Air Seal Ventilation Calculator" sheetId="6" state="hidden" r:id="rId2"/>
    <sheet name="Lookup tables" sheetId="2" state="hidden" r:id="rId3"/>
  </sheets>
  <definedNames>
    <definedName name="_xlnm._FilterDatabase" localSheetId="0" hidden="1">'Exhibit F'!$Q$35:$Q$39</definedName>
    <definedName name="Air_Seal_Codes">'Lookup tables'!$D$134:$D$142</definedName>
    <definedName name="Attic_Insulation_Codes">'Lookup tables'!$D$67:$D$101</definedName>
    <definedName name="Blower_Door_Tested_CFM_at_50Pa_depressurization">'Air Seal Ventilation Calculator'!$C$17</definedName>
    <definedName name="Building_Volume">'Exhibit F'!$C$41</definedName>
    <definedName name="CFM50_Reduction">'Exhibit F'!$A$41</definedName>
    <definedName name="Energy_Specialists">'Lookup tables'!$C$31:$C$38</definedName>
    <definedName name="Floor_Insulation_Codes">'Lookup tables'!$D$111:$D$133</definedName>
    <definedName name="Housing_Type">'Lookup tables'!$C$6:$C$10</definedName>
    <definedName name="Income_Level">'Lookup tables'!$C$22:$C$25</definedName>
    <definedName name="Payment_Type">'Lookup tables'!$C$13:$C$18</definedName>
    <definedName name="Post_CFM">'Exhibit F'!$C$39:$E$39</definedName>
    <definedName name="Pre_CFM">'Exhibit F'!$A$39:$B$39</definedName>
    <definedName name="_xlnm.Print_Area" localSheetId="1">'Air Seal Ventilation Calculator'!$B$2:$F$26</definedName>
    <definedName name="_xlnm.Print_Area" localSheetId="0">'Exhibit F'!$A$1:$M$48</definedName>
    <definedName name="Send_Payment_To">'Lookup tables'!$C$27:$C$29</definedName>
    <definedName name="Wall_Insulation_Codes">'Lookup tables'!$D$102:$D$110</definedName>
    <definedName name="Window_Codes">'Lookup tables'!$D$42:$D$66</definedName>
    <definedName name="Yes_No">'Lookup tables'!$C$3:$C$4</definedName>
  </definedNames>
  <calcPr calcId="152511"/>
</workbook>
</file>

<file path=xl/calcChain.xml><?xml version="1.0" encoding="utf-8"?>
<calcChain xmlns="http://schemas.openxmlformats.org/spreadsheetml/2006/main">
  <c r="A41" i="1" l="1"/>
  <c r="K46" i="1"/>
  <c r="K44" i="1"/>
  <c r="K48" i="1" s="1"/>
  <c r="E16" i="6"/>
  <c r="E14" i="6"/>
  <c r="N21" i="6" s="1"/>
  <c r="N22" i="6" s="1"/>
  <c r="N13" i="6" l="1"/>
  <c r="N14" i="6" s="1"/>
  <c r="E7" i="6"/>
  <c r="E8" i="6" l="1"/>
  <c r="I28" i="6"/>
  <c r="F38" i="1" s="1"/>
  <c r="E10" i="6"/>
  <c r="I27" i="6" s="1"/>
  <c r="B12" i="6" s="1"/>
  <c r="B7" i="6"/>
</calcChain>
</file>

<file path=xl/comments1.xml><?xml version="1.0" encoding="utf-8"?>
<comments xmlns="http://schemas.openxmlformats.org/spreadsheetml/2006/main">
  <authors>
    <author>ew2371</author>
  </authors>
  <commentList>
    <comment ref="B8" authorId="0" shapeId="0">
      <text>
        <r>
          <rPr>
            <sz val="8"/>
            <color indexed="81"/>
            <rFont val="Tahoma"/>
            <family val="2"/>
          </rPr>
          <t xml:space="preserve">Use this result where fan flow rates can be measured &amp; verified.
Whole-house mechanical ventilation is required only when air sealing is completed as a measure, and the blower door test shows ACHN&lt;0.45.
If using a spot fan to meet whole-house ventilation requirements, the fan needs to have timer controls programmed to provide a minimum of 8 hours of run time per day, with a minimum of 2 on-periods per day.
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 xml:space="preserve">Use this result where fan flow rates either can't be measured &amp; verified, or if a new fan is being installed.
Whole-house mechanical ventilation is required only when air sealing is completed as a measure, and the blower door test shows ACHN&lt;0.45.
If using a spot fan to meet whole-house ventilation requirements, the fan needs to have timer controls programmed to provide a minimum of 8 hours of run time per day, with a minimum of 2 on-periods per day.
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</rPr>
          <t>ew2371:</t>
        </r>
        <r>
          <rPr>
            <sz val="8"/>
            <color indexed="81"/>
            <rFont val="Tahoma"/>
            <family val="2"/>
          </rPr>
          <t xml:space="preserve">
Use this path where fan flow rates can be measured &amp; verified.</t>
        </r>
      </text>
    </comment>
    <comment ref="B14" authorId="0" shapeId="0">
      <text>
        <r>
          <rPr>
            <sz val="8"/>
            <color indexed="81"/>
            <rFont val="Tahoma"/>
            <family val="2"/>
          </rPr>
          <t>This is copied from the input on the Exhibit F tab.</t>
        </r>
      </text>
    </comment>
    <comment ref="B15" authorId="0" shapeId="0">
      <text>
        <r>
          <rPr>
            <sz val="8"/>
            <color indexed="81"/>
            <rFont val="Tahoma"/>
            <family val="2"/>
          </rPr>
          <t>May need to reference RLID to enter the correct number of bedrooms.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</rPr>
          <t>ew2371:</t>
        </r>
        <r>
          <rPr>
            <sz val="8"/>
            <color indexed="81"/>
            <rFont val="Tahoma"/>
            <family val="2"/>
          </rPr>
          <t xml:space="preserve">
This is copied from the input on the Exhibit F tab.  If the Post CFM50 is blank, the Pre CFM50 will be used.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ew2371:</t>
        </r>
        <r>
          <rPr>
            <sz val="8"/>
            <color indexed="81"/>
            <rFont val="Tahoma"/>
            <family val="2"/>
          </rPr>
          <t xml:space="preserve">
Use this path where fan flow rates either can't be measured &amp; verified, or if a new fan is being installed.</t>
        </r>
      </text>
    </comment>
  </commentList>
</comments>
</file>

<file path=xl/sharedStrings.xml><?xml version="1.0" encoding="utf-8"?>
<sst xmlns="http://schemas.openxmlformats.org/spreadsheetml/2006/main" count="481" uniqueCount="404">
  <si>
    <t>Homeowner</t>
  </si>
  <si>
    <t>Tenant</t>
  </si>
  <si>
    <t>Contractor</t>
  </si>
  <si>
    <t xml:space="preserve">Phone Number: </t>
  </si>
  <si>
    <t xml:space="preserve">Phone Number:  </t>
  </si>
  <si>
    <t>Name:</t>
  </si>
  <si>
    <t>Address:</t>
  </si>
  <si>
    <t>City/Zip:</t>
  </si>
  <si>
    <t>BRAND</t>
  </si>
  <si>
    <t>MODEL</t>
  </si>
  <si>
    <t xml:space="preserve">Installation Date: </t>
  </si>
  <si>
    <t>Square Footage:</t>
  </si>
  <si>
    <t>Existing R-value</t>
  </si>
  <si>
    <t>Insulated to R-Value</t>
  </si>
  <si>
    <t>Prem Number(s):</t>
  </si>
  <si>
    <t>Customer Number:</t>
  </si>
  <si>
    <t>Duct Insulation</t>
  </si>
  <si>
    <t>Air Sealing</t>
  </si>
  <si>
    <t>Miscellaneous Items</t>
  </si>
  <si>
    <t>Total Job Cost</t>
  </si>
  <si>
    <t>Total EWEB Incentive</t>
  </si>
  <si>
    <t>Loan / Repay Amount</t>
  </si>
  <si>
    <t>Completion Date:</t>
  </si>
  <si>
    <t>Housing type:</t>
  </si>
  <si>
    <t>Number of Units:</t>
  </si>
  <si>
    <t>Yes</t>
  </si>
  <si>
    <t>No</t>
  </si>
  <si>
    <t>Manufactured Home</t>
  </si>
  <si>
    <t>Choose customer payment Info in this section</t>
  </si>
  <si>
    <t>Totals:</t>
  </si>
  <si>
    <t>Total Amt Installed
Lin Ft.</t>
  </si>
  <si>
    <t>Added R-Value</t>
  </si>
  <si>
    <t xml:space="preserve"> WINDOWS JOB COST:</t>
  </si>
  <si>
    <t xml:space="preserve"> WINDOWS TOTAL SQ FEET:</t>
  </si>
  <si>
    <t>WINDOWS INCENTIVE:</t>
  </si>
  <si>
    <t>ATTIC INSULATION JOB COST:</t>
  </si>
  <si>
    <t>ATTIC INSULATION INCENTIVE:</t>
  </si>
  <si>
    <t>WALL INSULATION JOB COST:</t>
  </si>
  <si>
    <t>WALL INSULATION INCENTIVE:</t>
  </si>
  <si>
    <t xml:space="preserve"> FLOOR INSULATION JOB COST:</t>
  </si>
  <si>
    <t>FLOOR INSULATION INCENTIVE:</t>
  </si>
  <si>
    <t>DUCT INSULATION INCENTIVE:</t>
  </si>
  <si>
    <t>AIR SEAL JOB COST:</t>
  </si>
  <si>
    <t>Comments:</t>
  </si>
  <si>
    <t>Square Footage:
(Batts)</t>
  </si>
  <si>
    <t>Square Footage:
(Blown)</t>
  </si>
  <si>
    <t>Choose all that apply.  
Click cell to make a selection:</t>
  </si>
  <si>
    <t>DUCT INSULATION JOB COST</t>
  </si>
  <si>
    <t>AIR SEAL INCENTIVE:</t>
  </si>
  <si>
    <t>Results</t>
  </si>
  <si>
    <t>Inputs</t>
  </si>
  <si>
    <t xml:space="preserve">INSULATION MEASURES: </t>
  </si>
  <si>
    <t>89 - SB - Attic - R19-R49 - Existing above R11 and equal to or below R19</t>
  </si>
  <si>
    <t>96 - MF - Attic - R38-R49 - Existing above R19</t>
  </si>
  <si>
    <t>88 - SB - Attic - R0-R49 - Existing below R11</t>
  </si>
  <si>
    <t>5. Assumes flow coefficient of 0.65</t>
  </si>
  <si>
    <t>4. Doesn't adjust for temperature or elevation</t>
  </si>
  <si>
    <t>3. Assumes no window opening credit (C3.2).</t>
  </si>
  <si>
    <t>2. Assumes exhaust fan flow rates are measured or assumed to be zero (if not, refer to standard)</t>
  </si>
  <si>
    <t>1. Assumes local exhaust ventilation, if any, is "intermittent", not "continuous".  (if local exhaust system is continuous, refer to standard)</t>
  </si>
  <si>
    <t>Caveats:</t>
  </si>
  <si>
    <t>City</t>
  </si>
  <si>
    <t>CFM50</t>
  </si>
  <si>
    <t>bedrooms</t>
  </si>
  <si>
    <t>Number of Bedrooms</t>
  </si>
  <si>
    <t>cubic feet</t>
  </si>
  <si>
    <t>House Volume</t>
  </si>
  <si>
    <t>EWEB Weatherization Program
Contractor Invoice Summary
Exhibit F</t>
  </si>
  <si>
    <t>Click here to select income level</t>
  </si>
  <si>
    <t>Click here to choose payment designee</t>
  </si>
  <si>
    <t>Click here to 
make a selection</t>
  </si>
  <si>
    <t>RTF Whole House Ventilation Requirements Calculator</t>
  </si>
  <si>
    <t>OR - Eugene</t>
  </si>
  <si>
    <t xml:space="preserve"> cfm</t>
  </si>
  <si>
    <t>Blower Door Tested CFM at 50Pa depressurization</t>
  </si>
  <si>
    <t>Vented to Outside?</t>
  </si>
  <si>
    <t>Fan Operable AND Ducts Meet Specs?</t>
  </si>
  <si>
    <t>Kitchen Fan</t>
  </si>
  <si>
    <t>Measured Exhaust Flow</t>
  </si>
  <si>
    <t>Rated Fan Flow</t>
  </si>
  <si>
    <t>ACHn</t>
  </si>
  <si>
    <t>NLI WINDOWS</t>
  </si>
  <si>
    <t>82 - Multifamily DP/MF to Prime Window/Door</t>
  </si>
  <si>
    <t>83 - Multifamily SP to Prime Window/Door</t>
  </si>
  <si>
    <t>84 - Site Built - DP/MF to Prime Windows/Door</t>
  </si>
  <si>
    <t>85 - Site Built - SP to Prime Window/Door</t>
  </si>
  <si>
    <t>Charlie</t>
  </si>
  <si>
    <t xml:space="preserve">86 - MFG Home - DP/MF to Prime Window/Door </t>
  </si>
  <si>
    <t>Duplex</t>
  </si>
  <si>
    <t xml:space="preserve">87 - MFG Home - SP  to Prime Window/Door </t>
  </si>
  <si>
    <t>Multi-Family</t>
  </si>
  <si>
    <t>LI WINDOWS</t>
  </si>
  <si>
    <t>Matt</t>
  </si>
  <si>
    <t xml:space="preserve">60 - MFG Home - SP  to Prime Window/Door </t>
  </si>
  <si>
    <t>61- MFG Home - DP/MF to Prime Window/Door</t>
  </si>
  <si>
    <t>Incentive</t>
  </si>
  <si>
    <t>Sarah</t>
  </si>
  <si>
    <t>62 - Site Built - SP to Prime Window/Door</t>
  </si>
  <si>
    <t>Loan</t>
  </si>
  <si>
    <t>63 - Site Built - DP/MF to Prime Windows/Door</t>
  </si>
  <si>
    <t>64 - Multifamily SP to Prime Window/Door</t>
  </si>
  <si>
    <t>65 - Multifamily DP/MF to Prime Window/Door</t>
  </si>
  <si>
    <t>NLI INSULATION</t>
  </si>
  <si>
    <t>27 - MFG - Floor - R0-R11 Existing below R11</t>
  </si>
  <si>
    <t>28 - MFG - Attic - R0-R19 Existing below R11</t>
  </si>
  <si>
    <t>29 - MFG - Attic - R19-R30 Attic Existing Above R11 but equal to or below R19</t>
  </si>
  <si>
    <t>31 - MF - Attic - R0-R19 Existing below R11</t>
  </si>
  <si>
    <t>32 -MF - Floor - R0-R19 Existing below R11</t>
  </si>
  <si>
    <t>33 - MF - Wall - R0-R11 No existing wall insulation</t>
  </si>
  <si>
    <t>34 - SB - Floor - R0-R19 - Existing below R11</t>
  </si>
  <si>
    <t>35 -SB - Wall - R0-R11 - No existing wall insulation</t>
  </si>
  <si>
    <t>Payment to OWNER</t>
  </si>
  <si>
    <t>36 - SB - Attic - R0-R19 - Existing below R11</t>
  </si>
  <si>
    <t>Payment to CONTRACTOR</t>
  </si>
  <si>
    <t>37 - MF - Attic - R19 - R38 - Existing above R11 and equal to or below R19</t>
  </si>
  <si>
    <t>38 - SB - Attic - R19-R38 - Existing above R11 and equal to or below R19</t>
  </si>
  <si>
    <t>39 - MF - Floor - R19-R30 - Existing above R11 and equal to or below R19</t>
  </si>
  <si>
    <t>40 - SB - Floor - R19-R30 - Existing above R11 and equal to or above R19</t>
  </si>
  <si>
    <t>66 - MF - Attic - R0-R38 - Existing below R11</t>
  </si>
  <si>
    <t>67 - SB - Attic - R0-R38 - Existing below R11</t>
  </si>
  <si>
    <t>68 - MF - Floor - R0-R30 - Existing below R11</t>
  </si>
  <si>
    <t>69 - SB - Floor - R0-R30 - Existing below R11</t>
  </si>
  <si>
    <t>75 - MFG - Attic - R0-R30 - Existing below R11</t>
  </si>
  <si>
    <t>79 - SB - Attic - R0-R49 - Existing below R11</t>
  </si>
  <si>
    <t>80 - SB - Attic - R19-R49 - Existing above R11 and equal to or below R19</t>
  </si>
  <si>
    <t>81 - SB - Attic - R38-R49 - Existing above R19</t>
  </si>
  <si>
    <t>LI INSULATION</t>
  </si>
  <si>
    <t>47 - MFG - Floor - R0-R11 - Existing below R11</t>
  </si>
  <si>
    <t>48 - MFG - Attic - R0-R19 Existing below R11</t>
  </si>
  <si>
    <t>49 - MFG - Attic - R19-R30 Attic Existing Above R11 but equal to or below R19</t>
  </si>
  <si>
    <t>50 - SB - Attic - R0-R19 Existing below R11</t>
  </si>
  <si>
    <t>51 - SB - Wall - R0-R11 No existing wall insulation</t>
  </si>
  <si>
    <t>52 -SB - Attic - R0-R19 - Existing less than R11</t>
  </si>
  <si>
    <t>53 - MF - Attic - R0-R19 - Existing below R11</t>
  </si>
  <si>
    <t>54 - MF - Floor - R0-R19 - Existing below R11</t>
  </si>
  <si>
    <t>55 - MF - Wall - R0-R11 - No existing wall insulation</t>
  </si>
  <si>
    <t>56 - SB - Attic - R19-R38 - Existing above R11 and equal to or below R19</t>
  </si>
  <si>
    <t>57 - SB - Floor - R19-R30 - Existing above R11 and equal to or above R19</t>
  </si>
  <si>
    <t>58 - MF - Floor - R19-R30 - Existing above R11 and equal to or below R19</t>
  </si>
  <si>
    <t>59 - MF - Attic - R19 - R38 - Existing above R11 and equal to or below R19</t>
  </si>
  <si>
    <t>71 - MF - Attic - R0-R38 - Existing below R11</t>
  </si>
  <si>
    <t>72 - SB - Floor - R0-R30 - Existing below R11</t>
  </si>
  <si>
    <t>74 - SB - Attic - R0-R38 - Existing below R11</t>
  </si>
  <si>
    <t>76 - MF - Floor - R0-R30 - Existing below R11</t>
  </si>
  <si>
    <t>Limited Income</t>
  </si>
  <si>
    <t>95 - MF - Attic - R38 - R49 - Existing above R19 and equal to or below R38</t>
  </si>
  <si>
    <t>Pre CFM50</t>
  </si>
  <si>
    <t>Post CFM50</t>
  </si>
  <si>
    <t>Volume (cubic ft)</t>
  </si>
  <si>
    <t>GREY AREAS FOR EWEB USE ONLY:</t>
  </si>
  <si>
    <t>Total Ventilation</t>
  </si>
  <si>
    <t>Measured 
Flow Rate
(cfm)</t>
  </si>
  <si>
    <t>Rated Flow Rate (cfm)</t>
  </si>
  <si>
    <t>Performance Path</t>
  </si>
  <si>
    <t># Bedrooms</t>
  </si>
  <si>
    <t>Prescriptive Path</t>
  </si>
  <si>
    <r>
      <t xml:space="preserve">The following is </t>
    </r>
    <r>
      <rPr>
        <b/>
        <sz val="11"/>
        <color indexed="8"/>
        <rFont val="Calibri"/>
        <family val="2"/>
      </rPr>
      <t>required when air sealing to ACHn&lt;0.45,</t>
    </r>
    <r>
      <rPr>
        <sz val="11"/>
        <color theme="1"/>
        <rFont val="Calibri"/>
        <family val="2"/>
        <scheme val="minor"/>
      </rPr>
      <t xml:space="preserve"> according to the Implementation Manual (dated April 1, 2011) - Appendix T: Field Verification Protocol for Determining Reduction in infiltration Levels and Mechanical Ventilation Requirements for Site Built and Mobile Homes with verified Air Sealing (dated Feb 13, 2006, see pages 4-5).</t>
    </r>
  </si>
  <si>
    <t>Last Updated by EWEB (Matt): Sept 6, 2011</t>
  </si>
  <si>
    <r>
      <t xml:space="preserve">Required Whole-House Fan </t>
    </r>
    <r>
      <rPr>
        <b/>
        <i/>
        <sz val="11"/>
        <color indexed="8"/>
        <rFont val="Calibri"/>
        <family val="2"/>
      </rPr>
      <t>Rated</t>
    </r>
    <r>
      <rPr>
        <sz val="11"/>
        <color theme="1"/>
        <rFont val="Calibri"/>
        <family val="2"/>
        <scheme val="minor"/>
      </rPr>
      <t xml:space="preserve"> Flow Rate =&gt;</t>
    </r>
  </si>
  <si>
    <r>
      <t xml:space="preserve">Required Whole-House Fan </t>
    </r>
    <r>
      <rPr>
        <b/>
        <i/>
        <sz val="11"/>
        <color indexed="8"/>
        <rFont val="Calibri"/>
        <family val="2"/>
      </rPr>
      <t>Measured</t>
    </r>
    <r>
      <rPr>
        <sz val="11"/>
        <color theme="1"/>
        <rFont val="Calibri"/>
        <family val="2"/>
        <scheme val="minor"/>
      </rPr>
      <t xml:space="preserve"> Flow Rate =&gt;</t>
    </r>
  </si>
  <si>
    <t>Minimum Ventilation (cfm):</t>
  </si>
  <si>
    <t>ACH provided by above cfm:</t>
  </si>
  <si>
    <t>Purpose:  This tool calculates the required whole house ventilation fan flow rate for existing homes.
Instructions:  
A. Enter data into the white boxes in the "Inputs" section of the calculator.  Some inputs (Area, Vol, CFM50) are copied from Exhibit F tab.
B. The resulting required whole house flow rate, in cfm, is given in the highlighted cell E8:9, or E10:11.
C. Read cell B12 to see if an existing fan can meet the ventilation requirements.</t>
  </si>
  <si>
    <t>Bath Fan</t>
  </si>
  <si>
    <t xml:space="preserve">Areas in grey are for 
EWEB use only.  </t>
  </si>
  <si>
    <t>Eli</t>
  </si>
  <si>
    <t>Juan</t>
  </si>
  <si>
    <t>Ron</t>
  </si>
  <si>
    <t>Pre-existing window type:</t>
  </si>
  <si>
    <t>Single pane w/storm</t>
  </si>
  <si>
    <t>Attic Insulation</t>
  </si>
  <si>
    <t>Wall Insulation</t>
  </si>
  <si>
    <t>Floor Insulation</t>
  </si>
  <si>
    <t>Non Limited Income</t>
  </si>
  <si>
    <t>Windows</t>
  </si>
  <si>
    <t>Single Family</t>
  </si>
  <si>
    <t>Click here to select payment type
(incentive, loan, other)</t>
  </si>
  <si>
    <t>Non-Limited Income</t>
  </si>
  <si>
    <t>Click here to choose payment designee (Owner or Contractor)</t>
  </si>
  <si>
    <t>Energy Specialists:</t>
  </si>
  <si>
    <t>Measure Lists</t>
  </si>
  <si>
    <t>BPA EEC Reference Number</t>
  </si>
  <si>
    <t>RHVEN10127</t>
  </si>
  <si>
    <t>RHVEN10128</t>
  </si>
  <si>
    <t>RHVEN10129</t>
  </si>
  <si>
    <t>RHVEN10130</t>
  </si>
  <si>
    <t>RHVEN10131</t>
  </si>
  <si>
    <t>RHVEN10132</t>
  </si>
  <si>
    <t>RHVEN10133</t>
  </si>
  <si>
    <t>RHVEN10134</t>
  </si>
  <si>
    <t>RHVEN10135</t>
  </si>
  <si>
    <t>RHVEN10136</t>
  </si>
  <si>
    <t>Insulation Single Family Existing Attic Insulation R0 to R19</t>
  </si>
  <si>
    <t>Insulation Single Family Existing Attic Insulation R0 to R38</t>
  </si>
  <si>
    <t>Insulation Single Family Existing Attic Insulation R0 to R49</t>
  </si>
  <si>
    <t>Insulation Single Family Existing Attic Insulation R19 to R38</t>
  </si>
  <si>
    <t>Insulation Single Family Existing Attic Insulation R19 to R49</t>
  </si>
  <si>
    <t>Insulation Single Family Existing Attic Insulation R38 to R49</t>
  </si>
  <si>
    <t>RHVEN10085</t>
  </si>
  <si>
    <t>RHVEN10086</t>
  </si>
  <si>
    <t>RHVEN10087</t>
  </si>
  <si>
    <t>Insulation Manufactured Home Existing Attic Insulation R0 to R19</t>
  </si>
  <si>
    <t>Insulation Manufactured Home Existing Attic Insulation R0 to R30</t>
  </si>
  <si>
    <t>Insulation Manufactured Home Existing Attic Insulation R19 to R30</t>
  </si>
  <si>
    <t>Insulation Multifamily Existing Attic Insulation R0 to R19</t>
  </si>
  <si>
    <t>Insulation Multifamily Existing Attic Insulation R0 to R38</t>
  </si>
  <si>
    <t>Insulation Multifamily Existing Attic Insulation R0 to R49</t>
  </si>
  <si>
    <t>Insulation Multifamily Existing Attic Insulation R19 to R38</t>
  </si>
  <si>
    <t>Insulation Multifamily Existing Attic Insulation R19 to R49</t>
  </si>
  <si>
    <t>Insulation Multifamily Existing Attic Insulation R38 to R49</t>
  </si>
  <si>
    <t>RHVEN10100</t>
  </si>
  <si>
    <t>RHVEN10101</t>
  </si>
  <si>
    <t>LHVEN11747</t>
  </si>
  <si>
    <t>RHVEN11732</t>
  </si>
  <si>
    <t>RHVEN10102</t>
  </si>
  <si>
    <t>LHVEN11750</t>
  </si>
  <si>
    <t>RHVEN11735</t>
  </si>
  <si>
    <t>RHVEN10103</t>
  </si>
  <si>
    <t>Insulation Single Family Low Income Existing Attic Insulation R0 to R19</t>
  </si>
  <si>
    <t>Insulation Single Family Low Income Existing Attic Insulation R0 to R38</t>
  </si>
  <si>
    <t>Insulation Single Family Low Income Existing Attic Insulation R0 to R49</t>
  </si>
  <si>
    <t>Insulation Single Family Low Income Existing Attic Insulation R19 to R38</t>
  </si>
  <si>
    <t>Insulation Single Family Low Income Existing Attic Insulation R19 to R49</t>
  </si>
  <si>
    <t>Insulation Single Family Low Income Existing Attic Insulation R38 to R49</t>
  </si>
  <si>
    <t>LHVEN10055</t>
  </si>
  <si>
    <t>LHVEN10056</t>
  </si>
  <si>
    <t>LHVEN10057</t>
  </si>
  <si>
    <t>LHVEN10058</t>
  </si>
  <si>
    <t>LHVEN10059</t>
  </si>
  <si>
    <t>LHVEN10060</t>
  </si>
  <si>
    <t>Insulation Manufactured Home Low Income Existing Attic Insulation R0 to R19</t>
  </si>
  <si>
    <t>Insulation Manufactured Home Low Income Existing Attic Insulation R0 to R30</t>
  </si>
  <si>
    <t>Insulation Manufactured Home Low Income Existing Attic Insulation R19 to R30</t>
  </si>
  <si>
    <t>LHVEN10013</t>
  </si>
  <si>
    <t>LHVEN10014</t>
  </si>
  <si>
    <t>LHVEN10015</t>
  </si>
  <si>
    <t>Insulation Multifamily Low Income Existing Attic Insulation R0 to R19</t>
  </si>
  <si>
    <t>Insulation Multifamily Low Income Existing Attic Insulation R0 to R38</t>
  </si>
  <si>
    <t>Insulation Multifamily Low Income Existing Attic Insulation R19 to R38</t>
  </si>
  <si>
    <t>Insulation Multifamily Low Income Existing Attic Insulation R38 to R49</t>
  </si>
  <si>
    <t>LHVEN10028</t>
  </si>
  <si>
    <t>LHVEN10029</t>
  </si>
  <si>
    <t>LHVEN10030</t>
  </si>
  <si>
    <t>LHVEN10031</t>
  </si>
  <si>
    <t>Insulation Single Family Low Income Existing Wall Insulation R0 to R11</t>
  </si>
  <si>
    <t>LHVEN10064</t>
  </si>
  <si>
    <t>Insulation Multifamily Low Income Existing Wall Insulation R0 to R11</t>
  </si>
  <si>
    <t>LHVEN10035</t>
  </si>
  <si>
    <t>Insulation Multifamily Existing Wall Insulation R0 to R11</t>
  </si>
  <si>
    <t>RHVEN10107</t>
  </si>
  <si>
    <t>Insulation Single Family Existing Wall Insulation R0 to R11</t>
  </si>
  <si>
    <t>Insulation Single Family Existing Floor Insulation R0 to R19</t>
  </si>
  <si>
    <t>Insulation Single Family Existing Floor Insulation R0 to R30</t>
  </si>
  <si>
    <t>Insulation Single Family Existing Floor Insulation R19 to R30</t>
  </si>
  <si>
    <t>Insulation Manufactured Home Existing Floor Insulation R0 to R11</t>
  </si>
  <si>
    <t>Insulation Manufactured Home Existing Floor Insulation R11 to R22</t>
  </si>
  <si>
    <t>Insulation Manufactured Home Existing Floor Insulation R0 to R22</t>
  </si>
  <si>
    <t>RHVEN10088</t>
  </si>
  <si>
    <t>RHVEN11907</t>
  </si>
  <si>
    <t>RHVEN10089</t>
  </si>
  <si>
    <t>Insulation Multifamily Existing Floor Insulation R0 to R19</t>
  </si>
  <si>
    <t>Insulation Multifamily Existing Floor Insulation R0 to R30</t>
  </si>
  <si>
    <t>Insulation Multifamily Existing Floor Insulation R19 to R30</t>
  </si>
  <si>
    <t>RHVEN10104</t>
  </si>
  <si>
    <t>RHVEN10105</t>
  </si>
  <si>
    <t>RHVEN10106</t>
  </si>
  <si>
    <t>Insulation Multifamily Low Income Existing Floor Insulation R0 to R19</t>
  </si>
  <si>
    <t>Insulation Multifamily Low Income Existing Floor Insulation R0 to R30</t>
  </si>
  <si>
    <t>Insulation Multifamily Low Income Existing Floor Insulation R19 to R30</t>
  </si>
  <si>
    <t>LHVEN10032</t>
  </si>
  <si>
    <t>LHVEN10033</t>
  </si>
  <si>
    <t>LHVEN10034</t>
  </si>
  <si>
    <t>Insulation Manufactured Home Low Income Existing Floor Insulation R0 to R11</t>
  </si>
  <si>
    <t>Insulation Manufactured Home Low Income Existing Floor Insulation R11 to R22</t>
  </si>
  <si>
    <t>Insulation Manufactured Home Low Income Floor Insulation R0 to R22</t>
  </si>
  <si>
    <t>LHVEN10017</t>
  </si>
  <si>
    <t>LHVEN11906</t>
  </si>
  <si>
    <t>LHVEN10016</t>
  </si>
  <si>
    <t>Insulation Single Family Low Income Existing Floor Insulation R0 to R19</t>
  </si>
  <si>
    <t>Insulation Single Family Low Income Existing Floor Insulation R0 to R30</t>
  </si>
  <si>
    <t>Insulation Single Family Low Income Existing Floor Insulation R19 to R30</t>
  </si>
  <si>
    <t>LHVEN10061</t>
  </si>
  <si>
    <t>LHVEN10062</t>
  </si>
  <si>
    <t>LHVEN10063</t>
  </si>
  <si>
    <t>Windows Single Family Existing Electric Heat Double Pane with Metal Frame Base</t>
  </si>
  <si>
    <t>Windows Single Family Existing Electric Heat Single Pane Base</t>
  </si>
  <si>
    <t>RHVEN10188</t>
  </si>
  <si>
    <t>RHVEN11927</t>
  </si>
  <si>
    <t>RHVEN10185</t>
  </si>
  <si>
    <t>RHVEN11926</t>
  </si>
  <si>
    <t>Windows Multifamily Existing Electric Heat Double Pane with Metal Frame Base</t>
  </si>
  <si>
    <t>Windows Multifamily Existing Electric Heat Single Pane Base</t>
  </si>
  <si>
    <t>RHVEN10194</t>
  </si>
  <si>
    <t>RHVEN10191</t>
  </si>
  <si>
    <t>RHVEN10200</t>
  </si>
  <si>
    <t>RHVEN11915</t>
  </si>
  <si>
    <t>RHVEN10197</t>
  </si>
  <si>
    <t>RHVEN11914</t>
  </si>
  <si>
    <t>Windows Manufactured Home Existing Electric Heat Double Pane with Metal Frame Base</t>
  </si>
  <si>
    <t>Windows Manufactured Home Existing Electric Heat Single Pane Base</t>
  </si>
  <si>
    <t>Windows U=22 Single Family Home Existing Electric Heat Double Pane with Metal Frame Base</t>
  </si>
  <si>
    <t>Windows U=22 Single Family Home Existing Electric Heat Single Pane Base</t>
  </si>
  <si>
    <t>Windows U=22 Manufactured Home Existing Electric Heat Double Pane with Metal Frame Base</t>
  </si>
  <si>
    <t>Windows U=22 Manufactured Home Existing Electric Heat Single Pane Base</t>
  </si>
  <si>
    <t>Windows Manufactured Home Low Income Existing Electric Heat Double Pane with Metal Frame Base</t>
  </si>
  <si>
    <t>Windows Manufactured Home Low Income Existing Electric Heat Single Pane Base</t>
  </si>
  <si>
    <t>Windows Multifamily Low Income Existing Electric Heat Double Pane with Metal Frame Base</t>
  </si>
  <si>
    <t>Windows Multifamily Low Income Existing Electric Heat Single Pane Base</t>
  </si>
  <si>
    <t>Windows Single Family Low Income Existing Electric Heat Double Pane with Metal Frame Base</t>
  </si>
  <si>
    <t>Windows Single Family Low Income Existing Electric Heat Single Pane Base</t>
  </si>
  <si>
    <t>LHVEN10182</t>
  </si>
  <si>
    <t>LHVEN11913</t>
  </si>
  <si>
    <t>LHVEN10179</t>
  </si>
  <si>
    <t>LHVEN11912</t>
  </si>
  <si>
    <t>LHVEN10176</t>
  </si>
  <si>
    <t>LHVEN10173</t>
  </si>
  <si>
    <t>LHVEN10170</t>
  </si>
  <si>
    <t>LHVEN11925</t>
  </si>
  <si>
    <t>LHVEN10167</t>
  </si>
  <si>
    <t>LHVEN11924</t>
  </si>
  <si>
    <t>Windows U=22 Manufactured Home Low Income Existing Electric Heat Double Pane with Metal Frame Base</t>
  </si>
  <si>
    <t>Windows U=22 Manufactured Home Low Income Existing Electric Heat Single Pane Base</t>
  </si>
  <si>
    <t>Windows U=22 Single Family Home Low Income Existing Electric Heat Single Pane Base</t>
  </si>
  <si>
    <t>Windows U=22 Single Family Home Low Income Existing Electric Heat Double Pane with Metal Frame Base</t>
  </si>
  <si>
    <t>Air Sealing Manufactured Home Existing Tested Whole House Air Sealing</t>
  </si>
  <si>
    <t>Air Sealing Single Family Existing Tested Whole House Air Sealing</t>
  </si>
  <si>
    <t>RHVEN11531</t>
  </si>
  <si>
    <t>RHVEN11534</t>
  </si>
  <si>
    <t>Air Sealing Manufactured Home Existing Tested Whole House Air Sealing Low Income</t>
  </si>
  <si>
    <t>Air Sealing Single Family Existing Tested Whole House Air Sealing Low Income</t>
  </si>
  <si>
    <t>LHVEN11525</t>
  </si>
  <si>
    <t>LHVEN11528</t>
  </si>
  <si>
    <t>BPA measure</t>
  </si>
  <si>
    <t>No BPA measure</t>
  </si>
  <si>
    <t>OLD CRC NUMBERS</t>
  </si>
  <si>
    <t>BPA Deemed Measure description</t>
  </si>
  <si>
    <t>Exh F measure description</t>
  </si>
  <si>
    <t>SF - Double Pane Metal to E*</t>
  </si>
  <si>
    <t>SF - Double Pane Metal to 22 window</t>
  </si>
  <si>
    <t>SF - Single Pane to E*</t>
  </si>
  <si>
    <t>SF - Single Pane to 22 window</t>
  </si>
  <si>
    <t>MF - Double Pane Metal to E*</t>
  </si>
  <si>
    <t>MF - Single Pane to E*</t>
  </si>
  <si>
    <t>MH - Double Pane Metal to E*</t>
  </si>
  <si>
    <t>MH - Double Pane Metal to 22 window</t>
  </si>
  <si>
    <t>MH - Single Pane to E*</t>
  </si>
  <si>
    <t>MH - Single Pane to 22 window</t>
  </si>
  <si>
    <t>SF - Less than R11, to R19</t>
  </si>
  <si>
    <t>SF - Less than R11, to R38</t>
  </si>
  <si>
    <t>SF - Less than R11, to R49</t>
  </si>
  <si>
    <t>SF - R11 to R19 or less, to R38</t>
  </si>
  <si>
    <t>SF - R11 to R19 or less, to R49</t>
  </si>
  <si>
    <t>SF - R19 to R38 or less, to R49</t>
  </si>
  <si>
    <t>MH - Less than R11, to R19</t>
  </si>
  <si>
    <t>MH - Less than R11, to R30</t>
  </si>
  <si>
    <t>MH - R11 to R19 or less, to R30</t>
  </si>
  <si>
    <t>MF - Less than R11, to R19</t>
  </si>
  <si>
    <t>MF - Less than R11, to R38</t>
  </si>
  <si>
    <t>MF - Less than R11, to R49</t>
  </si>
  <si>
    <t>MF - R11 to R19 or less, to R38</t>
  </si>
  <si>
    <t>MF - R11 to R19 or less, to R49</t>
  </si>
  <si>
    <t>MF - R19 to R38 or less, to R49</t>
  </si>
  <si>
    <t>SF - Less than R11, to R19 - LI</t>
  </si>
  <si>
    <t>SF - Less than R11, to R38 - LI</t>
  </si>
  <si>
    <t>SF - Less than R11, to R49 - LI</t>
  </si>
  <si>
    <t>SF - R11 to R19 or less, to R38 - LI</t>
  </si>
  <si>
    <t>SF - R11 to R19 or less, to R49 - LI</t>
  </si>
  <si>
    <t>SF - R19 to R38 or less, to R49 - LI</t>
  </si>
  <si>
    <t>MH - Less than R11, to R19 - LI</t>
  </si>
  <si>
    <t>MH - Less than R11, to R30 - LI</t>
  </si>
  <si>
    <t>MH - R11 to R19 or less, to R30 - LI</t>
  </si>
  <si>
    <t>MF - Less than R11, to R19 - LI</t>
  </si>
  <si>
    <t>MF - Less than R11, to R38 - LI</t>
  </si>
  <si>
    <t>MF - Less than R11, to R49 - LI</t>
  </si>
  <si>
    <t>MF - R11 to R19 or less, to R38 - LI</t>
  </si>
  <si>
    <t>MF - R11 to R19 or less, to R49 - LI</t>
  </si>
  <si>
    <t>MF - R19 to R38 or less, to R49 - LI</t>
  </si>
  <si>
    <t>SF - No existing wall insul, to R11</t>
  </si>
  <si>
    <t>MF - No existing wall insul, to R11</t>
  </si>
  <si>
    <t>SF - No existing wall insul, to R11 - LI</t>
  </si>
  <si>
    <t>MF - No existing wall insul, to R11 - LI</t>
  </si>
  <si>
    <t>SF - Less than R11, to R30</t>
  </si>
  <si>
    <t>SF - R11 to R19 or less, to R30</t>
  </si>
  <si>
    <t>MH - Less than R11, to R11</t>
  </si>
  <si>
    <t>MH - Less than R11, to R22</t>
  </si>
  <si>
    <t>MF - Less than R11, to R30</t>
  </si>
  <si>
    <t>MF - R11 to R19 or less, to R30</t>
  </si>
  <si>
    <t>SF - Less than R11, to R30 - LI</t>
  </si>
  <si>
    <t>SF - R11 to R19 or less, to R30 - LI</t>
  </si>
  <si>
    <t>MH - Less than R11, to R11 - LI</t>
  </si>
  <si>
    <t>MH - Less than R11, to R22 - LI</t>
  </si>
  <si>
    <t>MF - Less than R11, to R30 - LI</t>
  </si>
  <si>
    <t>MF - R11 to R19 or less, to R30 - LI</t>
  </si>
  <si>
    <t>SF - Air Sealing</t>
  </si>
  <si>
    <t>MH - Air Sealing</t>
  </si>
  <si>
    <t>SF - Air Sealing - LI</t>
  </si>
  <si>
    <t>MH - Air Sealing - LI</t>
  </si>
  <si>
    <t>Double pane w/metal frame</t>
  </si>
  <si>
    <t>Single pane</t>
  </si>
  <si>
    <t xml:space="preserve">Other                         </t>
  </si>
  <si>
    <t>CFM50 Reduction</t>
  </si>
  <si>
    <t>No BPA measure available</t>
  </si>
  <si>
    <r>
      <t xml:space="preserve">EWEB Energy </t>
    </r>
    <r>
      <rPr>
        <sz val="12"/>
        <rFont val="Calibri"/>
        <family val="2"/>
        <scheme val="minor"/>
      </rPr>
      <t xml:space="preserve">Management </t>
    </r>
    <r>
      <rPr>
        <sz val="12"/>
        <color theme="1"/>
        <rFont val="Calibri"/>
        <family val="2"/>
        <scheme val="minor"/>
      </rPr>
      <t>Specialist</t>
    </r>
  </si>
  <si>
    <t>Attic/Roof Insulation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</si>
</sst>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3743705557422"/>
      </patternFill>
    </fill>
    <fill>
      <patternFill patternType="solid">
        <fgColor theme="6" tint="0.79995117038483843"/>
        <bgColor theme="0"/>
      </patternFill>
    </fill>
  </fills>
  <borders count="9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3">
    <xf numFmtId="0" fontId="0" fillId="0" borderId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9" fillId="0" borderId="0"/>
    <xf numFmtId="0" fontId="30" fillId="0" borderId="0"/>
  </cellStyleXfs>
  <cellXfs count="375">
    <xf numFmtId="0" fontId="0" fillId="0" borderId="0" xfId="0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3" fillId="7" borderId="1" xfId="0" applyFont="1" applyFill="1" applyBorder="1" applyAlignment="1"/>
    <xf numFmtId="0" fontId="0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 applyBorder="1" applyAlignment="1"/>
    <xf numFmtId="0" fontId="0" fillId="8" borderId="0" xfId="0" applyFill="1"/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vertical="center"/>
    </xf>
    <xf numFmtId="0" fontId="16" fillId="8" borderId="0" xfId="0" applyFont="1" applyFill="1"/>
    <xf numFmtId="0" fontId="16" fillId="8" borderId="0" xfId="0" applyFont="1" applyFill="1" applyBorder="1" applyAlignment="1">
      <alignment horizontal="center"/>
    </xf>
    <xf numFmtId="0" fontId="16" fillId="8" borderId="0" xfId="0" applyFont="1" applyFill="1" applyAlignment="1">
      <alignment wrapText="1"/>
    </xf>
    <xf numFmtId="165" fontId="16" fillId="8" borderId="0" xfId="0" applyNumberFormat="1" applyFont="1" applyFill="1" applyBorder="1" applyAlignment="1">
      <alignment horizontal="center"/>
    </xf>
    <xf numFmtId="0" fontId="0" fillId="8" borderId="0" xfId="0" applyFill="1" applyAlignment="1"/>
    <xf numFmtId="1" fontId="0" fillId="8" borderId="0" xfId="0" applyNumberFormat="1" applyFill="1" applyAlignment="1">
      <alignment horizontal="center"/>
    </xf>
    <xf numFmtId="0" fontId="0" fillId="8" borderId="0" xfId="0" applyFill="1" applyAlignment="1">
      <alignment wrapText="1"/>
    </xf>
    <xf numFmtId="0" fontId="0" fillId="8" borderId="0" xfId="0" applyFill="1" applyAlignment="1">
      <alignment horizontal="center" vertical="center" wrapText="1"/>
    </xf>
    <xf numFmtId="0" fontId="16" fillId="8" borderId="0" xfId="0" applyFont="1" applyFill="1" applyBorder="1" applyAlignment="1">
      <alignment wrapText="1"/>
    </xf>
    <xf numFmtId="0" fontId="0" fillId="8" borderId="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43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wrapText="1"/>
    </xf>
    <xf numFmtId="0" fontId="0" fillId="0" borderId="2" xfId="0" applyFill="1" applyBorder="1" applyAlignment="1" applyProtection="1">
      <alignment horizontal="center" wrapText="1"/>
      <protection locked="0"/>
    </xf>
    <xf numFmtId="0" fontId="16" fillId="8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wrapText="1"/>
    </xf>
    <xf numFmtId="0" fontId="16" fillId="8" borderId="0" xfId="0" applyFont="1" applyFill="1" applyBorder="1"/>
    <xf numFmtId="44" fontId="14" fillId="0" borderId="0" xfId="3" applyFont="1" applyAlignment="1"/>
    <xf numFmtId="0" fontId="13" fillId="0" borderId="0" xfId="0" applyFont="1" applyAlignment="1">
      <alignment wrapText="1"/>
    </xf>
    <xf numFmtId="0" fontId="17" fillId="0" borderId="0" xfId="0" applyFont="1" applyAlignment="1"/>
    <xf numFmtId="2" fontId="1" fillId="10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/>
    <xf numFmtId="0" fontId="2" fillId="2" borderId="9" xfId="0" applyFont="1" applyFill="1" applyBorder="1" applyAlignment="1">
      <alignment vertical="center" wrapText="1"/>
    </xf>
    <xf numFmtId="0" fontId="4" fillId="3" borderId="10" xfId="0" applyFont="1" applyFill="1" applyBorder="1" applyAlignment="1"/>
    <xf numFmtId="0" fontId="4" fillId="3" borderId="11" xfId="0" applyFont="1" applyFill="1" applyBorder="1" applyAlignment="1"/>
    <xf numFmtId="0" fontId="0" fillId="10" borderId="6" xfId="0" applyFill="1" applyBorder="1" applyAlignment="1">
      <alignment wrapText="1"/>
    </xf>
    <xf numFmtId="0" fontId="0" fillId="10" borderId="12" xfId="0" applyFill="1" applyBorder="1" applyAlignment="1">
      <alignment wrapText="1"/>
    </xf>
    <xf numFmtId="0" fontId="1" fillId="10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>
      <alignment vertical="center" wrapText="1"/>
    </xf>
    <xf numFmtId="0" fontId="0" fillId="2" borderId="17" xfId="0" applyFill="1" applyBorder="1" applyAlignment="1">
      <alignment horizontal="center" vertical="center" wrapText="1"/>
    </xf>
    <xf numFmtId="44" fontId="17" fillId="11" borderId="21" xfId="0" applyNumberFormat="1" applyFont="1" applyFill="1" applyBorder="1" applyAlignment="1">
      <alignment horizontal="center" vertical="center"/>
    </xf>
    <xf numFmtId="44" fontId="17" fillId="11" borderId="22" xfId="0" applyNumberFormat="1" applyFont="1" applyFill="1" applyBorder="1" applyAlignment="1">
      <alignment horizontal="center" vertical="center"/>
    </xf>
    <xf numFmtId="44" fontId="17" fillId="11" borderId="23" xfId="0" applyNumberFormat="1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vertical="center"/>
    </xf>
    <xf numFmtId="0" fontId="13" fillId="7" borderId="25" xfId="0" applyFont="1" applyFill="1" applyBorder="1" applyAlignment="1"/>
    <xf numFmtId="0" fontId="19" fillId="13" borderId="7" xfId="0" applyFont="1" applyFill="1" applyBorder="1" applyAlignment="1"/>
    <xf numFmtId="0" fontId="13" fillId="7" borderId="29" xfId="0" applyFont="1" applyFill="1" applyBorder="1" applyAlignment="1"/>
    <xf numFmtId="0" fontId="0" fillId="8" borderId="0" xfId="0" applyFill="1" applyAlignment="1">
      <alignment horizontal="left"/>
    </xf>
    <xf numFmtId="0" fontId="0" fillId="8" borderId="30" xfId="0" applyFill="1" applyBorder="1" applyAlignment="1">
      <alignment horizontal="center"/>
    </xf>
    <xf numFmtId="0" fontId="0" fillId="8" borderId="30" xfId="0" applyFill="1" applyBorder="1" applyAlignment="1">
      <alignment horizontal="center" wrapText="1"/>
    </xf>
    <xf numFmtId="0" fontId="0" fillId="8" borderId="31" xfId="0" applyFill="1" applyBorder="1" applyAlignment="1">
      <alignment horizontal="center" wrapText="1"/>
    </xf>
    <xf numFmtId="0" fontId="0" fillId="8" borderId="32" xfId="0" applyFill="1" applyBorder="1" applyAlignment="1">
      <alignment horizontal="center"/>
    </xf>
    <xf numFmtId="0" fontId="21" fillId="8" borderId="30" xfId="0" applyFont="1" applyFill="1" applyBorder="1" applyAlignment="1">
      <alignment horizontal="center"/>
    </xf>
    <xf numFmtId="0" fontId="21" fillId="8" borderId="30" xfId="0" applyFont="1" applyFill="1" applyBorder="1" applyAlignment="1">
      <alignment horizontal="center" wrapText="1"/>
    </xf>
    <xf numFmtId="0" fontId="22" fillId="8" borderId="0" xfId="0" applyFont="1" applyFill="1" applyAlignment="1">
      <alignment wrapText="1"/>
    </xf>
    <xf numFmtId="0" fontId="22" fillId="8" borderId="0" xfId="0" applyFont="1" applyFill="1" applyAlignment="1"/>
    <xf numFmtId="0" fontId="22" fillId="8" borderId="0" xfId="0" applyFont="1" applyFill="1" applyBorder="1" applyAlignment="1">
      <alignment wrapText="1"/>
    </xf>
    <xf numFmtId="0" fontId="22" fillId="8" borderId="0" xfId="0" applyFont="1" applyFill="1" applyBorder="1" applyAlignment="1">
      <alignment horizontal="center" wrapText="1"/>
    </xf>
    <xf numFmtId="0" fontId="22" fillId="8" borderId="33" xfId="0" applyFont="1" applyFill="1" applyBorder="1" applyAlignment="1">
      <alignment wrapText="1"/>
    </xf>
    <xf numFmtId="0" fontId="22" fillId="8" borderId="34" xfId="0" applyFont="1" applyFill="1" applyBorder="1" applyAlignment="1">
      <alignment wrapText="1"/>
    </xf>
    <xf numFmtId="0" fontId="22" fillId="8" borderId="24" xfId="0" applyFont="1" applyFill="1" applyBorder="1" applyAlignment="1">
      <alignment wrapText="1"/>
    </xf>
    <xf numFmtId="1" fontId="22" fillId="8" borderId="24" xfId="0" applyNumberFormat="1" applyFont="1" applyFill="1" applyBorder="1" applyAlignment="1">
      <alignment horizontal="center" wrapText="1"/>
    </xf>
    <xf numFmtId="0" fontId="22" fillId="8" borderId="0" xfId="0" applyFont="1" applyFill="1" applyBorder="1" applyAlignment="1">
      <alignment horizontal="center"/>
    </xf>
    <xf numFmtId="2" fontId="22" fillId="8" borderId="24" xfId="0" applyNumberFormat="1" applyFont="1" applyFill="1" applyBorder="1" applyAlignment="1">
      <alignment horizontal="center" wrapText="1"/>
    </xf>
    <xf numFmtId="0" fontId="22" fillId="8" borderId="35" xfId="0" applyFont="1" applyFill="1" applyBorder="1" applyAlignment="1">
      <alignment horizontal="center" wrapText="1"/>
    </xf>
    <xf numFmtId="0" fontId="22" fillId="8" borderId="35" xfId="0" applyFont="1" applyFill="1" applyBorder="1" applyAlignment="1">
      <alignment wrapText="1"/>
    </xf>
    <xf numFmtId="0" fontId="22" fillId="8" borderId="36" xfId="0" applyFont="1" applyFill="1" applyBorder="1" applyAlignment="1">
      <alignment wrapText="1"/>
    </xf>
    <xf numFmtId="0" fontId="22" fillId="8" borderId="33" xfId="0" applyFont="1" applyFill="1" applyBorder="1" applyAlignment="1">
      <alignment horizontal="center" wrapText="1"/>
    </xf>
    <xf numFmtId="0" fontId="23" fillId="8" borderId="0" xfId="0" applyFont="1" applyFill="1" applyBorder="1" applyAlignment="1">
      <alignment horizontal="center"/>
    </xf>
    <xf numFmtId="2" fontId="22" fillId="8" borderId="0" xfId="0" applyNumberFormat="1" applyFont="1" applyFill="1" applyBorder="1" applyAlignment="1">
      <alignment horizontal="center" wrapText="1"/>
    </xf>
    <xf numFmtId="0" fontId="0" fillId="8" borderId="33" xfId="0" applyFill="1" applyBorder="1" applyAlignment="1">
      <alignment horizontal="center"/>
    </xf>
    <xf numFmtId="0" fontId="0" fillId="8" borderId="0" xfId="0" applyFill="1" applyBorder="1" applyAlignment="1">
      <alignment horizontal="center" wrapText="1"/>
    </xf>
    <xf numFmtId="0" fontId="0" fillId="8" borderId="35" xfId="0" applyFill="1" applyBorder="1" applyAlignment="1">
      <alignment horizontal="center" wrapText="1"/>
    </xf>
    <xf numFmtId="0" fontId="22" fillId="8" borderId="33" xfId="0" applyFont="1" applyFill="1" applyBorder="1" applyAlignment="1"/>
    <xf numFmtId="0" fontId="22" fillId="8" borderId="0" xfId="0" applyFont="1" applyFill="1" applyBorder="1" applyAlignment="1"/>
    <xf numFmtId="0" fontId="0" fillId="8" borderId="0" xfId="0" applyFill="1" applyAlignment="1">
      <alignment vertical="center" wrapText="1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37" xfId="0" applyFont="1" applyFill="1" applyBorder="1" applyAlignment="1" applyProtection="1">
      <alignment horizontal="center"/>
      <protection locked="0"/>
    </xf>
    <xf numFmtId="0" fontId="0" fillId="0" borderId="38" xfId="0" applyFill="1" applyBorder="1" applyAlignment="1" applyProtection="1">
      <alignment horizontal="center" wrapText="1"/>
      <protection locked="0"/>
    </xf>
    <xf numFmtId="0" fontId="22" fillId="0" borderId="38" xfId="0" applyFont="1" applyFill="1" applyBorder="1" applyAlignment="1" applyProtection="1">
      <alignment horizontal="center"/>
      <protection locked="0"/>
    </xf>
    <xf numFmtId="0" fontId="22" fillId="0" borderId="38" xfId="0" applyFont="1" applyFill="1" applyBorder="1" applyAlignment="1" applyProtection="1">
      <alignment horizontal="center" vertical="center" wrapText="1"/>
      <protection locked="0"/>
    </xf>
    <xf numFmtId="0" fontId="22" fillId="0" borderId="39" xfId="0" applyFont="1" applyFill="1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 wrapText="1"/>
      <protection locked="0"/>
    </xf>
    <xf numFmtId="0" fontId="0" fillId="0" borderId="40" xfId="0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/>
    <xf numFmtId="0" fontId="29" fillId="0" borderId="0" xfId="0" quotePrefix="1" applyNumberFormat="1" applyFont="1" applyFill="1" applyBorder="1" applyAlignment="1">
      <alignment horizontal="center"/>
    </xf>
    <xf numFmtId="0" fontId="30" fillId="0" borderId="0" xfId="0" applyNumberFormat="1" applyFont="1" applyFill="1" applyBorder="1"/>
    <xf numFmtId="0" fontId="29" fillId="0" borderId="0" xfId="0" applyNumberFormat="1" applyFont="1" applyFill="1" applyBorder="1" applyAlignment="1">
      <alignment horizontal="center"/>
    </xf>
    <xf numFmtId="0" fontId="26" fillId="0" borderId="0" xfId="0" applyFont="1" applyAlignment="1"/>
    <xf numFmtId="0" fontId="31" fillId="0" borderId="0" xfId="0" applyFont="1" applyAlignment="1"/>
    <xf numFmtId="0" fontId="26" fillId="0" borderId="0" xfId="0" applyFont="1" applyBorder="1" applyAlignment="1"/>
    <xf numFmtId="0" fontId="22" fillId="0" borderId="0" xfId="0" applyFont="1" applyFill="1" applyBorder="1" applyAlignment="1"/>
    <xf numFmtId="0" fontId="18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13" fillId="7" borderId="54" xfId="0" applyFont="1" applyFill="1" applyBorder="1" applyAlignment="1"/>
    <xf numFmtId="0" fontId="13" fillId="7" borderId="43" xfId="0" applyFont="1" applyFill="1" applyBorder="1" applyAlignment="1"/>
    <xf numFmtId="0" fontId="32" fillId="0" borderId="0" xfId="0" applyFont="1" applyAlignment="1"/>
    <xf numFmtId="0" fontId="0" fillId="0" borderId="33" xfId="0" applyBorder="1"/>
    <xf numFmtId="0" fontId="0" fillId="0" borderId="30" xfId="0" applyBorder="1"/>
    <xf numFmtId="0" fontId="0" fillId="0" borderId="34" xfId="0" applyBorder="1"/>
    <xf numFmtId="43" fontId="33" fillId="0" borderId="24" xfId="6" applyFont="1" applyFill="1" applyBorder="1" applyAlignment="1"/>
    <xf numFmtId="43" fontId="33" fillId="0" borderId="35" xfId="6" applyFont="1" applyFill="1" applyBorder="1" applyAlignment="1"/>
    <xf numFmtId="0" fontId="31" fillId="0" borderId="30" xfId="0" applyFont="1" applyBorder="1" applyAlignment="1"/>
    <xf numFmtId="0" fontId="0" fillId="0" borderId="24" xfId="0" applyBorder="1"/>
    <xf numFmtId="0" fontId="31" fillId="0" borderId="0" xfId="0" applyFont="1" applyBorder="1" applyAlignment="1"/>
    <xf numFmtId="0" fontId="0" fillId="0" borderId="31" xfId="0" applyBorder="1"/>
    <xf numFmtId="0" fontId="0" fillId="0" borderId="0" xfId="0"/>
    <xf numFmtId="43" fontId="33" fillId="0" borderId="0" xfId="6" applyFont="1" applyFill="1" applyBorder="1" applyAlignment="1"/>
    <xf numFmtId="43" fontId="33" fillId="0" borderId="36" xfId="6" applyFont="1" applyFill="1" applyBorder="1" applyAlignment="1"/>
    <xf numFmtId="43" fontId="33" fillId="0" borderId="33" xfId="6" applyFont="1" applyFill="1" applyBorder="1" applyAlignment="1"/>
    <xf numFmtId="43" fontId="33" fillId="0" borderId="34" xfId="6" applyFont="1" applyFill="1" applyBorder="1" applyAlignment="1"/>
    <xf numFmtId="0" fontId="15" fillId="0" borderId="32" xfId="0" applyFont="1" applyBorder="1"/>
    <xf numFmtId="0" fontId="31" fillId="0" borderId="32" xfId="0" applyFont="1" applyBorder="1" applyAlignment="1"/>
    <xf numFmtId="0" fontId="30" fillId="0" borderId="33" xfId="0" applyNumberFormat="1" applyFont="1" applyFill="1" applyBorder="1"/>
    <xf numFmtId="0" fontId="30" fillId="0" borderId="33" xfId="0" applyNumberFormat="1" applyFont="1" applyFill="1" applyBorder="1" applyAlignment="1"/>
    <xf numFmtId="0" fontId="31" fillId="0" borderId="33" xfId="0" applyFont="1" applyBorder="1" applyAlignment="1"/>
    <xf numFmtId="0" fontId="15" fillId="0" borderId="33" xfId="0" applyFont="1" applyBorder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6" fillId="0" borderId="49" xfId="0" applyFont="1" applyBorder="1" applyAlignment="1" applyProtection="1">
      <alignment horizontal="right" vertical="center"/>
      <protection locked="0"/>
    </xf>
    <xf numFmtId="43" fontId="33" fillId="0" borderId="0" xfId="6" applyFont="1" applyFill="1" applyBorder="1" applyAlignment="1"/>
    <xf numFmtId="0" fontId="0" fillId="0" borderId="0" xfId="0"/>
    <xf numFmtId="43" fontId="33" fillId="0" borderId="0" xfId="6" applyFont="1" applyFill="1" applyBorder="1" applyAlignment="1"/>
    <xf numFmtId="43" fontId="33" fillId="0" borderId="0" xfId="6" applyFont="1" applyFill="1" applyBorder="1" applyAlignment="1"/>
    <xf numFmtId="43" fontId="33" fillId="0" borderId="0" xfId="6" applyFont="1" applyFill="1" applyBorder="1" applyAlignment="1"/>
    <xf numFmtId="43" fontId="33" fillId="0" borderId="0" xfId="6" applyFont="1" applyFill="1" applyBorder="1" applyAlignment="1"/>
    <xf numFmtId="0" fontId="13" fillId="7" borderId="25" xfId="0" applyFont="1" applyFill="1" applyBorder="1" applyAlignment="1">
      <alignment vertical="center"/>
    </xf>
    <xf numFmtId="0" fontId="13" fillId="7" borderId="58" xfId="0" applyFont="1" applyFill="1" applyBorder="1" applyAlignment="1">
      <alignment vertical="center"/>
    </xf>
    <xf numFmtId="0" fontId="13" fillId="0" borderId="32" xfId="0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24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right" vertical="center" wrapText="1"/>
    </xf>
    <xf numFmtId="0" fontId="13" fillId="0" borderId="35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right" vertical="center" wrapText="1"/>
    </xf>
    <xf numFmtId="0" fontId="17" fillId="0" borderId="90" xfId="0" applyFont="1" applyBorder="1" applyAlignment="1" applyProtection="1">
      <alignment horizontal="center"/>
      <protection locked="0"/>
    </xf>
    <xf numFmtId="0" fontId="17" fillId="0" borderId="91" xfId="0" applyFont="1" applyBorder="1" applyAlignment="1" applyProtection="1">
      <alignment horizontal="center"/>
      <protection locked="0"/>
    </xf>
    <xf numFmtId="0" fontId="17" fillId="0" borderId="26" xfId="0" applyFont="1" applyBorder="1" applyAlignment="1" applyProtection="1">
      <alignment horizontal="center"/>
      <protection locked="0"/>
    </xf>
    <xf numFmtId="0" fontId="17" fillId="0" borderId="27" xfId="0" applyFont="1" applyBorder="1" applyAlignment="1" applyProtection="1">
      <alignment horizontal="center"/>
      <protection locked="0"/>
    </xf>
    <xf numFmtId="0" fontId="17" fillId="0" borderId="28" xfId="0" applyFont="1" applyBorder="1" applyAlignment="1" applyProtection="1">
      <alignment horizontal="center"/>
      <protection locked="0"/>
    </xf>
    <xf numFmtId="0" fontId="20" fillId="11" borderId="26" xfId="0" applyFont="1" applyFill="1" applyBorder="1" applyAlignment="1" applyProtection="1">
      <alignment horizontal="center" vertical="center"/>
    </xf>
    <xf numFmtId="0" fontId="20" fillId="11" borderId="27" xfId="0" applyFont="1" applyFill="1" applyBorder="1" applyAlignment="1" applyProtection="1">
      <alignment horizontal="center" vertical="center"/>
    </xf>
    <xf numFmtId="0" fontId="20" fillId="11" borderId="28" xfId="0" applyFont="1" applyFill="1" applyBorder="1" applyAlignment="1" applyProtection="1">
      <alignment horizontal="center" vertical="center"/>
    </xf>
    <xf numFmtId="0" fontId="17" fillId="11" borderId="30" xfId="0" applyFont="1" applyFill="1" applyBorder="1" applyAlignment="1" applyProtection="1">
      <alignment horizontal="center" vertical="center" wrapText="1"/>
      <protection locked="0"/>
    </xf>
    <xf numFmtId="0" fontId="17" fillId="11" borderId="24" xfId="0" applyFont="1" applyFill="1" applyBorder="1" applyAlignment="1" applyProtection="1">
      <alignment horizontal="center" vertical="center" wrapText="1"/>
      <protection locked="0"/>
    </xf>
    <xf numFmtId="0" fontId="25" fillId="13" borderId="7" xfId="0" applyFont="1" applyFill="1" applyBorder="1" applyAlignment="1">
      <alignment horizontal="center"/>
    </xf>
    <xf numFmtId="0" fontId="25" fillId="13" borderId="56" xfId="0" applyFont="1" applyFill="1" applyBorder="1" applyAlignment="1">
      <alignment horizontal="center"/>
    </xf>
    <xf numFmtId="0" fontId="13" fillId="7" borderId="48" xfId="0" applyFont="1" applyFill="1" applyBorder="1" applyAlignment="1">
      <alignment horizontal="center" vertical="center"/>
    </xf>
    <xf numFmtId="0" fontId="13" fillId="7" borderId="49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/>
      <protection locked="0"/>
    </xf>
    <xf numFmtId="0" fontId="17" fillId="0" borderId="53" xfId="0" applyFont="1" applyBorder="1" applyAlignment="1" applyProtection="1">
      <alignment horizontal="center"/>
      <protection locked="0"/>
    </xf>
    <xf numFmtId="0" fontId="13" fillId="7" borderId="93" xfId="0" applyFont="1" applyFill="1" applyBorder="1" applyAlignment="1">
      <alignment horizontal="center"/>
    </xf>
    <xf numFmtId="0" fontId="0" fillId="0" borderId="53" xfId="0" applyBorder="1"/>
    <xf numFmtId="0" fontId="13" fillId="7" borderId="54" xfId="0" applyFont="1" applyFill="1" applyBorder="1" applyAlignment="1">
      <alignment horizontal="center"/>
    </xf>
    <xf numFmtId="0" fontId="13" fillId="7" borderId="29" xfId="0" applyFont="1" applyFill="1" applyBorder="1" applyAlignment="1">
      <alignment horizontal="center"/>
    </xf>
    <xf numFmtId="0" fontId="13" fillId="7" borderId="29" xfId="0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7" fillId="11" borderId="32" xfId="0" applyFont="1" applyFill="1" applyBorder="1" applyAlignment="1" applyProtection="1">
      <alignment horizontal="center" vertical="center" wrapText="1"/>
    </xf>
    <xf numFmtId="0" fontId="17" fillId="11" borderId="33" xfId="0" applyFont="1" applyFill="1" applyBorder="1" applyAlignment="1" applyProtection="1">
      <alignment horizontal="center" vertical="center" wrapText="1"/>
    </xf>
    <xf numFmtId="0" fontId="17" fillId="11" borderId="34" xfId="0" applyFont="1" applyFill="1" applyBorder="1" applyAlignment="1" applyProtection="1">
      <alignment horizontal="center" vertical="center" wrapText="1"/>
    </xf>
    <xf numFmtId="0" fontId="17" fillId="11" borderId="30" xfId="0" applyFont="1" applyFill="1" applyBorder="1" applyAlignment="1" applyProtection="1">
      <alignment horizontal="center" vertical="center" wrapText="1"/>
    </xf>
    <xf numFmtId="0" fontId="17" fillId="11" borderId="0" xfId="0" applyFont="1" applyFill="1" applyBorder="1" applyAlignment="1" applyProtection="1">
      <alignment horizontal="center" vertical="center" wrapText="1"/>
    </xf>
    <xf numFmtId="0" fontId="17" fillId="11" borderId="24" xfId="0" applyFont="1" applyFill="1" applyBorder="1" applyAlignment="1" applyProtection="1">
      <alignment horizontal="center" vertical="center" wrapText="1"/>
    </xf>
    <xf numFmtId="0" fontId="17" fillId="11" borderId="18" xfId="0" applyFont="1" applyFill="1" applyBorder="1" applyAlignment="1" applyProtection="1">
      <alignment horizontal="center" vertical="center" wrapText="1"/>
      <protection locked="0"/>
    </xf>
    <xf numFmtId="0" fontId="17" fillId="11" borderId="20" xfId="0" applyFont="1" applyFill="1" applyBorder="1" applyAlignment="1" applyProtection="1">
      <alignment horizontal="center" vertical="center" wrapText="1"/>
      <protection locked="0"/>
    </xf>
    <xf numFmtId="0" fontId="10" fillId="12" borderId="30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7" fillId="11" borderId="50" xfId="0" applyFont="1" applyFill="1" applyBorder="1" applyAlignment="1" applyProtection="1">
      <alignment horizontal="center" vertical="center" wrapText="1"/>
      <protection locked="0"/>
    </xf>
    <xf numFmtId="0" fontId="17" fillId="11" borderId="46" xfId="0" applyFont="1" applyFill="1" applyBorder="1" applyAlignment="1" applyProtection="1">
      <alignment horizontal="center" vertical="center" wrapText="1"/>
      <protection locked="0"/>
    </xf>
    <xf numFmtId="0" fontId="17" fillId="11" borderId="53" xfId="0" applyFont="1" applyFill="1" applyBorder="1" applyAlignment="1" applyProtection="1">
      <alignment horizontal="center" vertical="center" wrapText="1"/>
      <protection locked="0"/>
    </xf>
    <xf numFmtId="0" fontId="17" fillId="11" borderId="22" xfId="0" applyFont="1" applyFill="1" applyBorder="1" applyAlignment="1" applyProtection="1">
      <alignment horizontal="center" vertical="center" wrapText="1"/>
      <protection locked="0"/>
    </xf>
    <xf numFmtId="0" fontId="17" fillId="0" borderId="58" xfId="0" applyFont="1" applyBorder="1" applyAlignment="1" applyProtection="1">
      <alignment horizontal="center"/>
      <protection locked="0"/>
    </xf>
    <xf numFmtId="0" fontId="17" fillId="0" borderId="25" xfId="0" applyFont="1" applyBorder="1" applyAlignment="1" applyProtection="1">
      <alignment horizont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7" borderId="1" xfId="0" applyFont="1" applyFill="1" applyBorder="1" applyAlignment="1" applyProtection="1">
      <alignment horizontal="center"/>
    </xf>
    <xf numFmtId="0" fontId="26" fillId="7" borderId="51" xfId="0" applyFont="1" applyFill="1" applyBorder="1" applyAlignment="1" applyProtection="1">
      <alignment horizontal="center"/>
    </xf>
    <xf numFmtId="0" fontId="17" fillId="0" borderId="43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3" fillId="7" borderId="43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3" fillId="7" borderId="4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90" xfId="0" applyFont="1" applyFill="1" applyBorder="1" applyAlignment="1">
      <alignment horizontal="center" wrapText="1"/>
    </xf>
    <xf numFmtId="0" fontId="13" fillId="7" borderId="91" xfId="0" applyFont="1" applyFill="1" applyBorder="1" applyAlignment="1">
      <alignment horizontal="center" wrapText="1"/>
    </xf>
    <xf numFmtId="0" fontId="17" fillId="11" borderId="70" xfId="0" applyFont="1" applyFill="1" applyBorder="1" applyAlignment="1" applyProtection="1">
      <alignment horizontal="center" wrapText="1"/>
      <protection locked="0"/>
    </xf>
    <xf numFmtId="0" fontId="17" fillId="11" borderId="23" xfId="0" applyFont="1" applyFill="1" applyBorder="1" applyAlignment="1" applyProtection="1">
      <alignment horizontal="center"/>
      <protection locked="0"/>
    </xf>
    <xf numFmtId="14" fontId="17" fillId="11" borderId="1" xfId="0" applyNumberFormat="1" applyFont="1" applyFill="1" applyBorder="1" applyAlignment="1" applyProtection="1">
      <alignment horizontal="center"/>
      <protection locked="0"/>
    </xf>
    <xf numFmtId="0" fontId="17" fillId="11" borderId="22" xfId="0" applyFont="1" applyFill="1" applyBorder="1" applyAlignment="1" applyProtection="1">
      <alignment horizontal="center"/>
      <protection locked="0"/>
    </xf>
    <xf numFmtId="0" fontId="13" fillId="7" borderId="22" xfId="0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wrapText="1"/>
    </xf>
    <xf numFmtId="0" fontId="13" fillId="7" borderId="29" xfId="0" applyFont="1" applyFill="1" applyBorder="1" applyAlignment="1">
      <alignment horizontal="center" wrapText="1"/>
    </xf>
    <xf numFmtId="0" fontId="24" fillId="13" borderId="44" xfId="0" applyFont="1" applyFill="1" applyBorder="1" applyAlignment="1">
      <alignment horizontal="center"/>
    </xf>
    <xf numFmtId="0" fontId="24" fillId="13" borderId="45" xfId="0" applyFont="1" applyFill="1" applyBorder="1" applyAlignment="1">
      <alignment horizontal="center"/>
    </xf>
    <xf numFmtId="0" fontId="13" fillId="7" borderId="62" xfId="0" applyFont="1" applyFill="1" applyBorder="1" applyAlignment="1">
      <alignment horizontal="center"/>
    </xf>
    <xf numFmtId="0" fontId="13" fillId="7" borderId="50" xfId="0" applyFont="1" applyFill="1" applyBorder="1" applyAlignment="1">
      <alignment horizontal="center"/>
    </xf>
    <xf numFmtId="0" fontId="13" fillId="7" borderId="67" xfId="0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13" fillId="15" borderId="43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13" fillId="15" borderId="22" xfId="0" applyFont="1" applyFill="1" applyBorder="1" applyAlignment="1">
      <alignment horizontal="center" vertical="center"/>
    </xf>
    <xf numFmtId="0" fontId="10" fillId="13" borderId="55" xfId="0" applyFont="1" applyFill="1" applyBorder="1" applyAlignment="1">
      <alignment horizontal="center"/>
    </xf>
    <xf numFmtId="0" fontId="10" fillId="13" borderId="56" xfId="0" applyFont="1" applyFill="1" applyBorder="1" applyAlignment="1">
      <alignment horizontal="center"/>
    </xf>
    <xf numFmtId="0" fontId="10" fillId="13" borderId="44" xfId="0" applyFont="1" applyFill="1" applyBorder="1" applyAlignment="1">
      <alignment horizontal="center"/>
    </xf>
    <xf numFmtId="0" fontId="10" fillId="13" borderId="47" xfId="0" applyFont="1" applyFill="1" applyBorder="1" applyAlignment="1">
      <alignment horizontal="center"/>
    </xf>
    <xf numFmtId="0" fontId="10" fillId="13" borderId="45" xfId="0" applyFont="1" applyFill="1" applyBorder="1" applyAlignment="1">
      <alignment horizontal="center"/>
    </xf>
    <xf numFmtId="0" fontId="13" fillId="11" borderId="32" xfId="0" applyFont="1" applyFill="1" applyBorder="1" applyAlignment="1">
      <alignment horizontal="center" vertical="center" wrapText="1"/>
    </xf>
    <xf numFmtId="0" fontId="13" fillId="11" borderId="34" xfId="0" applyFont="1" applyFill="1" applyBorder="1" applyAlignment="1">
      <alignment horizontal="center" vertical="center" wrapText="1"/>
    </xf>
    <xf numFmtId="0" fontId="13" fillId="11" borderId="31" xfId="0" applyFont="1" applyFill="1" applyBorder="1" applyAlignment="1">
      <alignment horizontal="center" vertical="center" wrapText="1"/>
    </xf>
    <xf numFmtId="0" fontId="13" fillId="11" borderId="36" xfId="0" applyFont="1" applyFill="1" applyBorder="1" applyAlignment="1">
      <alignment horizontal="center" vertical="center" wrapText="1"/>
    </xf>
    <xf numFmtId="164" fontId="17" fillId="11" borderId="90" xfId="0" applyNumberFormat="1" applyFont="1" applyFill="1" applyBorder="1" applyAlignment="1" applyProtection="1">
      <alignment horizontal="center" vertical="center"/>
      <protection locked="0"/>
    </xf>
    <xf numFmtId="164" fontId="17" fillId="11" borderId="27" xfId="0" applyNumberFormat="1" applyFont="1" applyFill="1" applyBorder="1" applyAlignment="1" applyProtection="1">
      <alignment horizontal="center" vertical="center"/>
      <protection locked="0"/>
    </xf>
    <xf numFmtId="164" fontId="17" fillId="11" borderId="28" xfId="0" applyNumberFormat="1" applyFont="1" applyFill="1" applyBorder="1" applyAlignment="1" applyProtection="1">
      <alignment horizontal="center" vertical="center"/>
      <protection locked="0"/>
    </xf>
    <xf numFmtId="164" fontId="17" fillId="11" borderId="18" xfId="0" applyNumberFormat="1" applyFont="1" applyFill="1" applyBorder="1" applyAlignment="1" applyProtection="1">
      <alignment horizontal="center" vertical="center"/>
      <protection locked="0"/>
    </xf>
    <xf numFmtId="164" fontId="17" fillId="11" borderId="19" xfId="0" applyNumberFormat="1" applyFont="1" applyFill="1" applyBorder="1" applyAlignment="1" applyProtection="1">
      <alignment horizontal="center" vertical="center"/>
      <protection locked="0"/>
    </xf>
    <xf numFmtId="164" fontId="17" fillId="11" borderId="20" xfId="0" applyNumberFormat="1" applyFont="1" applyFill="1" applyBorder="1" applyAlignment="1" applyProtection="1">
      <alignment horizontal="center" vertical="center"/>
      <protection locked="0"/>
    </xf>
    <xf numFmtId="164" fontId="17" fillId="11" borderId="69" xfId="0" applyNumberFormat="1" applyFont="1" applyFill="1" applyBorder="1" applyAlignment="1" applyProtection="1">
      <alignment horizontal="center" vertical="center"/>
      <protection locked="0"/>
    </xf>
    <xf numFmtId="164" fontId="17" fillId="11" borderId="70" xfId="0" applyNumberFormat="1" applyFont="1" applyFill="1" applyBorder="1" applyAlignment="1" applyProtection="1">
      <alignment horizontal="center" vertical="center"/>
      <protection locked="0"/>
    </xf>
    <xf numFmtId="164" fontId="17" fillId="11" borderId="23" xfId="0" applyNumberFormat="1" applyFont="1" applyFill="1" applyBorder="1" applyAlignment="1" applyProtection="1">
      <alignment horizontal="center" vertical="center"/>
      <protection locked="0"/>
    </xf>
    <xf numFmtId="0" fontId="17" fillId="11" borderId="1" xfId="0" applyFont="1" applyFill="1" applyBorder="1" applyAlignment="1" applyProtection="1">
      <alignment horizontal="left" vertical="top"/>
      <protection locked="0"/>
    </xf>
    <xf numFmtId="0" fontId="17" fillId="11" borderId="70" xfId="0" applyFont="1" applyFill="1" applyBorder="1" applyAlignment="1" applyProtection="1">
      <alignment horizontal="left" vertical="top"/>
      <protection locked="0"/>
    </xf>
    <xf numFmtId="0" fontId="13" fillId="11" borderId="58" xfId="0" applyFont="1" applyFill="1" applyBorder="1" applyAlignment="1">
      <alignment horizontal="center" vertical="center" readingOrder="1"/>
    </xf>
    <xf numFmtId="0" fontId="13" fillId="11" borderId="71" xfId="0" applyFont="1" applyFill="1" applyBorder="1" applyAlignment="1">
      <alignment horizontal="center" vertical="center" readingOrder="1"/>
    </xf>
    <xf numFmtId="164" fontId="17" fillId="11" borderId="43" xfId="0" applyNumberFormat="1" applyFont="1" applyFill="1" applyBorder="1" applyAlignment="1" applyProtection="1">
      <alignment horizontal="center" vertical="center"/>
      <protection locked="0"/>
    </xf>
    <xf numFmtId="164" fontId="17" fillId="11" borderId="1" xfId="0" applyNumberFormat="1" applyFont="1" applyFill="1" applyBorder="1" applyAlignment="1" applyProtection="1">
      <alignment horizontal="center" vertical="center"/>
      <protection locked="0"/>
    </xf>
    <xf numFmtId="164" fontId="17" fillId="11" borderId="22" xfId="0" applyNumberFormat="1" applyFont="1" applyFill="1" applyBorder="1" applyAlignment="1" applyProtection="1">
      <alignment horizontal="center" vertical="center"/>
      <protection locked="0"/>
    </xf>
    <xf numFmtId="0" fontId="17" fillId="11" borderId="1" xfId="0" applyFont="1" applyFill="1" applyBorder="1" applyAlignment="1" applyProtection="1">
      <alignment horizontal="center" wrapText="1"/>
      <protection locked="0"/>
    </xf>
    <xf numFmtId="0" fontId="12" fillId="11" borderId="51" xfId="0" applyFont="1" applyFill="1" applyBorder="1" applyAlignment="1" applyProtection="1">
      <alignment horizontal="center" vertical="center" wrapText="1"/>
      <protection locked="0"/>
    </xf>
    <xf numFmtId="0" fontId="12" fillId="11" borderId="61" xfId="0" applyFont="1" applyFill="1" applyBorder="1" applyAlignment="1" applyProtection="1">
      <alignment horizontal="center" vertical="center" wrapText="1"/>
      <protection locked="0"/>
    </xf>
    <xf numFmtId="0" fontId="26" fillId="11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164" fontId="17" fillId="0" borderId="43" xfId="0" applyNumberFormat="1" applyFont="1" applyBorder="1" applyAlignment="1" applyProtection="1">
      <alignment horizontal="center" vertical="center"/>
      <protection locked="0"/>
    </xf>
    <xf numFmtId="164" fontId="17" fillId="0" borderId="1" xfId="0" applyNumberFormat="1" applyFont="1" applyBorder="1" applyAlignment="1" applyProtection="1">
      <alignment horizontal="center" vertical="center"/>
      <protection locked="0"/>
    </xf>
    <xf numFmtId="164" fontId="17" fillId="0" borderId="22" xfId="0" applyNumberFormat="1" applyFont="1" applyBorder="1" applyAlignment="1" applyProtection="1">
      <alignment horizontal="center" vertical="center"/>
      <protection locked="0"/>
    </xf>
    <xf numFmtId="164" fontId="17" fillId="11" borderId="58" xfId="0" applyNumberFormat="1" applyFont="1" applyFill="1" applyBorder="1" applyAlignment="1" applyProtection="1">
      <alignment horizontal="center" vertical="center"/>
      <protection locked="0"/>
    </xf>
    <xf numFmtId="164" fontId="17" fillId="11" borderId="25" xfId="0" applyNumberFormat="1" applyFont="1" applyFill="1" applyBorder="1" applyAlignment="1" applyProtection="1">
      <alignment horizontal="center" vertical="center"/>
      <protection locked="0"/>
    </xf>
    <xf numFmtId="164" fontId="17" fillId="11" borderId="57" xfId="0" applyNumberFormat="1" applyFont="1" applyFill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3" fillId="7" borderId="51" xfId="0" applyFont="1" applyFill="1" applyBorder="1" applyAlignment="1">
      <alignment horizontal="center" vertical="center"/>
    </xf>
    <xf numFmtId="0" fontId="26" fillId="7" borderId="43" xfId="0" applyFont="1" applyFill="1" applyBorder="1" applyAlignment="1" applyProtection="1">
      <alignment horizontal="center"/>
      <protection locked="0"/>
    </xf>
    <xf numFmtId="0" fontId="22" fillId="7" borderId="1" xfId="0" applyFont="1" applyFill="1" applyBorder="1" applyAlignment="1">
      <alignment horizontal="center"/>
    </xf>
    <xf numFmtId="0" fontId="22" fillId="7" borderId="51" xfId="0" applyFont="1" applyFill="1" applyBorder="1" applyAlignment="1">
      <alignment horizontal="center"/>
    </xf>
    <xf numFmtId="0" fontId="10" fillId="13" borderId="92" xfId="0" applyFont="1" applyFill="1" applyBorder="1" applyAlignment="1">
      <alignment horizontal="center"/>
    </xf>
    <xf numFmtId="0" fontId="17" fillId="0" borderId="22" xfId="0" applyFont="1" applyBorder="1" applyAlignment="1" applyProtection="1">
      <alignment horizontal="center"/>
      <protection locked="0"/>
    </xf>
    <xf numFmtId="0" fontId="17" fillId="11" borderId="25" xfId="0" applyFont="1" applyFill="1" applyBorder="1" applyAlignment="1" applyProtection="1">
      <alignment horizontal="center"/>
      <protection locked="0"/>
    </xf>
    <xf numFmtId="0" fontId="13" fillId="7" borderId="48" xfId="0" applyFont="1" applyFill="1" applyBorder="1" applyAlignment="1">
      <alignment horizontal="center"/>
    </xf>
    <xf numFmtId="0" fontId="17" fillId="11" borderId="32" xfId="0" applyFont="1" applyFill="1" applyBorder="1" applyAlignment="1">
      <alignment horizontal="center" vertical="center" wrapText="1"/>
    </xf>
    <xf numFmtId="0" fontId="17" fillId="11" borderId="33" xfId="0" applyFont="1" applyFill="1" applyBorder="1" applyAlignment="1">
      <alignment vertical="center"/>
    </xf>
    <xf numFmtId="0" fontId="17" fillId="11" borderId="34" xfId="0" applyFont="1" applyFill="1" applyBorder="1" applyAlignment="1">
      <alignment vertical="center"/>
    </xf>
    <xf numFmtId="0" fontId="17" fillId="11" borderId="62" xfId="0" applyFont="1" applyFill="1" applyBorder="1" applyAlignment="1">
      <alignment vertical="center"/>
    </xf>
    <xf numFmtId="0" fontId="17" fillId="11" borderId="49" xfId="0" applyFont="1" applyFill="1" applyBorder="1" applyAlignment="1">
      <alignment vertical="center"/>
    </xf>
    <xf numFmtId="0" fontId="17" fillId="11" borderId="63" xfId="0" applyFont="1" applyFill="1" applyBorder="1" applyAlignment="1">
      <alignment vertical="center"/>
    </xf>
    <xf numFmtId="0" fontId="26" fillId="11" borderId="64" xfId="0" applyFont="1" applyFill="1" applyBorder="1" applyAlignment="1" applyProtection="1">
      <alignment horizontal="left" vertical="center" wrapText="1"/>
      <protection locked="0"/>
    </xf>
    <xf numFmtId="0" fontId="26" fillId="11" borderId="65" xfId="0" applyFont="1" applyFill="1" applyBorder="1" applyAlignment="1" applyProtection="1">
      <alignment horizontal="left" vertical="center" wrapText="1"/>
      <protection locked="0"/>
    </xf>
    <xf numFmtId="0" fontId="26" fillId="11" borderId="66" xfId="0" applyFont="1" applyFill="1" applyBorder="1" applyAlignment="1" applyProtection="1">
      <alignment horizontal="left" vertical="center" wrapText="1"/>
      <protection locked="0"/>
    </xf>
    <xf numFmtId="0" fontId="26" fillId="11" borderId="51" xfId="0" applyFont="1" applyFill="1" applyBorder="1" applyAlignment="1" applyProtection="1">
      <alignment horizontal="left" vertical="center" wrapText="1"/>
      <protection locked="0"/>
    </xf>
    <xf numFmtId="0" fontId="26" fillId="11" borderId="52" xfId="0" applyFont="1" applyFill="1" applyBorder="1" applyAlignment="1" applyProtection="1">
      <alignment horizontal="left" vertical="center" wrapText="1"/>
      <protection locked="0"/>
    </xf>
    <xf numFmtId="0" fontId="26" fillId="11" borderId="53" xfId="0" applyFont="1" applyFill="1" applyBorder="1" applyAlignment="1" applyProtection="1">
      <alignment horizontal="left" vertical="center" wrapText="1"/>
      <protection locked="0"/>
    </xf>
    <xf numFmtId="0" fontId="17" fillId="11" borderId="1" xfId="0" applyFont="1" applyFill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17" fillId="0" borderId="19" xfId="0" applyFont="1" applyBorder="1" applyAlignment="1" applyProtection="1">
      <alignment horizontal="center"/>
      <protection locked="0"/>
    </xf>
    <xf numFmtId="0" fontId="17" fillId="0" borderId="42" xfId="0" applyFont="1" applyBorder="1" applyAlignment="1" applyProtection="1">
      <alignment horizontal="center"/>
      <protection locked="0"/>
    </xf>
    <xf numFmtId="0" fontId="17" fillId="0" borderId="30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94" xfId="0" applyFont="1" applyBorder="1" applyAlignment="1" applyProtection="1">
      <alignment horizontal="center"/>
      <protection locked="0"/>
    </xf>
    <xf numFmtId="0" fontId="17" fillId="0" borderId="62" xfId="0" applyFont="1" applyBorder="1" applyAlignment="1" applyProtection="1">
      <alignment horizontal="center"/>
      <protection locked="0"/>
    </xf>
    <xf numFmtId="0" fontId="17" fillId="0" borderId="49" xfId="0" applyFont="1" applyBorder="1" applyAlignment="1" applyProtection="1">
      <alignment horizontal="center"/>
      <protection locked="0"/>
    </xf>
    <xf numFmtId="0" fontId="17" fillId="0" borderId="50" xfId="0" applyFont="1" applyBorder="1" applyAlignment="1" applyProtection="1">
      <alignment horizontal="center"/>
      <protection locked="0"/>
    </xf>
    <xf numFmtId="0" fontId="17" fillId="11" borderId="62" xfId="0" applyFont="1" applyFill="1" applyBorder="1" applyAlignment="1" applyProtection="1">
      <alignment horizontal="center" vertical="center" wrapText="1"/>
      <protection locked="0"/>
    </xf>
    <xf numFmtId="0" fontId="17" fillId="11" borderId="63" xfId="0" applyFont="1" applyFill="1" applyBorder="1" applyAlignment="1" applyProtection="1">
      <alignment horizontal="center" vertical="center" wrapText="1"/>
      <protection locked="0"/>
    </xf>
    <xf numFmtId="0" fontId="17" fillId="11" borderId="90" xfId="0" applyNumberFormat="1" applyFont="1" applyFill="1" applyBorder="1" applyAlignment="1" applyProtection="1">
      <alignment horizontal="center" vertical="center"/>
      <protection locked="0"/>
    </xf>
    <xf numFmtId="0" fontId="17" fillId="11" borderId="27" xfId="0" applyNumberFormat="1" applyFont="1" applyFill="1" applyBorder="1" applyAlignment="1" applyProtection="1">
      <alignment horizontal="center" vertical="center"/>
      <protection locked="0"/>
    </xf>
    <xf numFmtId="0" fontId="13" fillId="11" borderId="59" xfId="0" applyFont="1" applyFill="1" applyBorder="1" applyAlignment="1">
      <alignment horizontal="center" vertical="center" wrapText="1"/>
    </xf>
    <xf numFmtId="0" fontId="0" fillId="0" borderId="60" xfId="0" applyBorder="1"/>
    <xf numFmtId="0" fontId="0" fillId="0" borderId="54" xfId="0" applyBorder="1"/>
    <xf numFmtId="0" fontId="17" fillId="0" borderId="41" xfId="0" applyFont="1" applyBorder="1" applyAlignment="1" applyProtection="1">
      <alignment horizontal="center"/>
      <protection locked="0"/>
    </xf>
    <xf numFmtId="0" fontId="17" fillId="0" borderId="20" xfId="0" applyFont="1" applyBorder="1" applyAlignment="1" applyProtection="1">
      <alignment horizontal="center"/>
      <protection locked="0"/>
    </xf>
    <xf numFmtId="0" fontId="17" fillId="0" borderId="72" xfId="0" applyFont="1" applyBorder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center"/>
      <protection locked="0"/>
    </xf>
    <xf numFmtId="0" fontId="17" fillId="0" borderId="48" xfId="0" applyFont="1" applyBorder="1" applyAlignment="1" applyProtection="1">
      <alignment horizontal="center"/>
      <protection locked="0"/>
    </xf>
    <xf numFmtId="0" fontId="17" fillId="0" borderId="63" xfId="0" applyFont="1" applyBorder="1" applyAlignment="1" applyProtection="1">
      <alignment horizontal="center"/>
      <protection locked="0"/>
    </xf>
    <xf numFmtId="0" fontId="26" fillId="0" borderId="72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5" fillId="13" borderId="44" xfId="0" applyFont="1" applyFill="1" applyBorder="1" applyAlignment="1">
      <alignment horizontal="center"/>
    </xf>
    <xf numFmtId="0" fontId="25" fillId="14" borderId="7" xfId="0" applyFont="1" applyFill="1" applyBorder="1" applyAlignment="1">
      <alignment horizontal="center"/>
    </xf>
    <xf numFmtId="0" fontId="25" fillId="14" borderId="56" xfId="0" applyFont="1" applyFill="1" applyBorder="1" applyAlignment="1">
      <alignment horizontal="center"/>
    </xf>
    <xf numFmtId="0" fontId="25" fillId="14" borderId="44" xfId="0" applyFont="1" applyFill="1" applyBorder="1" applyAlignment="1">
      <alignment horizontal="center"/>
    </xf>
    <xf numFmtId="0" fontId="26" fillId="0" borderId="49" xfId="0" applyFont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locked="0"/>
    </xf>
    <xf numFmtId="0" fontId="19" fillId="13" borderId="92" xfId="0" applyFont="1" applyFill="1" applyBorder="1" applyAlignment="1">
      <alignment horizontal="center" vertical="center"/>
    </xf>
    <xf numFmtId="0" fontId="19" fillId="13" borderId="47" xfId="0" applyFont="1" applyFill="1" applyBorder="1" applyAlignment="1">
      <alignment horizontal="center" vertical="center"/>
    </xf>
    <xf numFmtId="0" fontId="19" fillId="13" borderId="45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left"/>
    </xf>
    <xf numFmtId="0" fontId="17" fillId="0" borderId="51" xfId="0" applyFont="1" applyBorder="1" applyAlignment="1" applyProtection="1">
      <alignment horizontal="center"/>
      <protection locked="0"/>
    </xf>
    <xf numFmtId="0" fontId="17" fillId="0" borderId="52" xfId="0" applyFont="1" applyBorder="1" applyAlignment="1" applyProtection="1">
      <alignment horizontal="center"/>
      <protection locked="0"/>
    </xf>
    <xf numFmtId="0" fontId="13" fillId="7" borderId="1" xfId="0" applyFont="1" applyFill="1" applyBorder="1" applyAlignment="1">
      <alignment horizontal="left"/>
    </xf>
    <xf numFmtId="0" fontId="17" fillId="0" borderId="29" xfId="0" applyFont="1" applyBorder="1" applyAlignment="1" applyProtection="1">
      <alignment horizontal="center"/>
      <protection locked="0"/>
    </xf>
    <xf numFmtId="0" fontId="17" fillId="0" borderId="46" xfId="0" applyFont="1" applyBorder="1" applyAlignment="1" applyProtection="1">
      <alignment horizontal="center"/>
      <protection locked="0"/>
    </xf>
    <xf numFmtId="0" fontId="17" fillId="11" borderId="93" xfId="0" applyFont="1" applyFill="1" applyBorder="1" applyAlignment="1" applyProtection="1">
      <alignment horizontal="center" vertical="center"/>
      <protection locked="0"/>
    </xf>
    <xf numFmtId="0" fontId="0" fillId="0" borderId="52" xfId="0" applyBorder="1"/>
    <xf numFmtId="0" fontId="0" fillId="0" borderId="61" xfId="0" applyBorder="1"/>
    <xf numFmtId="0" fontId="13" fillId="7" borderId="43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7" fillId="0" borderId="26" xfId="0" applyFont="1" applyFill="1" applyBorder="1" applyAlignment="1" applyProtection="1">
      <alignment horizontal="center"/>
      <protection locked="0"/>
    </xf>
    <xf numFmtId="0" fontId="0" fillId="0" borderId="27" xfId="0" applyBorder="1"/>
    <xf numFmtId="0" fontId="0" fillId="0" borderId="28" xfId="0" applyBorder="1"/>
    <xf numFmtId="0" fontId="17" fillId="11" borderId="58" xfId="0" applyFont="1" applyFill="1" applyBorder="1" applyAlignment="1" applyProtection="1">
      <alignment horizontal="center"/>
      <protection locked="0"/>
    </xf>
    <xf numFmtId="0" fontId="17" fillId="11" borderId="41" xfId="0" applyFont="1" applyFill="1" applyBorder="1" applyAlignment="1" applyProtection="1">
      <alignment horizontal="center"/>
      <protection locked="0"/>
    </xf>
    <xf numFmtId="0" fontId="13" fillId="15" borderId="54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48" xfId="0" applyFont="1" applyFill="1" applyBorder="1" applyAlignment="1">
      <alignment horizontal="center" vertical="center"/>
    </xf>
    <xf numFmtId="0" fontId="25" fillId="14" borderId="92" xfId="0" applyFont="1" applyFill="1" applyBorder="1" applyAlignment="1">
      <alignment horizontal="center"/>
    </xf>
    <xf numFmtId="0" fontId="25" fillId="14" borderId="47" xfId="0" applyFont="1" applyFill="1" applyBorder="1" applyAlignment="1">
      <alignment horizontal="center"/>
    </xf>
    <xf numFmtId="0" fontId="22" fillId="8" borderId="0" xfId="0" applyFont="1" applyFill="1" applyBorder="1" applyAlignment="1">
      <alignment horizontal="center" wrapText="1"/>
    </xf>
    <xf numFmtId="0" fontId="0" fillId="6" borderId="86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73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1" fontId="2" fillId="9" borderId="32" xfId="0" applyNumberFormat="1" applyFont="1" applyFill="1" applyBorder="1" applyAlignment="1">
      <alignment horizontal="right" vertical="center" wrapText="1"/>
    </xf>
    <xf numFmtId="1" fontId="2" fillId="9" borderId="31" xfId="0" applyNumberFormat="1" applyFont="1" applyFill="1" applyBorder="1" applyAlignment="1">
      <alignment horizontal="right" vertical="center" wrapText="1"/>
    </xf>
    <xf numFmtId="0" fontId="2" fillId="9" borderId="87" xfId="0" applyFont="1" applyFill="1" applyBorder="1" applyAlignment="1">
      <alignment horizontal="left" vertical="center"/>
    </xf>
    <xf numFmtId="0" fontId="2" fillId="9" borderId="16" xfId="0" applyFont="1" applyFill="1" applyBorder="1" applyAlignment="1">
      <alignment horizontal="left" vertical="center"/>
    </xf>
    <xf numFmtId="0" fontId="7" fillId="10" borderId="88" xfId="0" applyFont="1" applyFill="1" applyBorder="1" applyAlignment="1">
      <alignment horizontal="left" vertical="center" wrapText="1"/>
    </xf>
    <xf numFmtId="0" fontId="7" fillId="10" borderId="89" xfId="0" applyFont="1" applyFill="1" applyBorder="1" applyAlignment="1">
      <alignment horizontal="left" vertical="center" wrapText="1"/>
    </xf>
    <xf numFmtId="0" fontId="7" fillId="10" borderId="77" xfId="0" applyFont="1" applyFill="1" applyBorder="1" applyAlignment="1">
      <alignment horizontal="left" vertical="center" wrapText="1"/>
    </xf>
    <xf numFmtId="0" fontId="21" fillId="8" borderId="0" xfId="0" applyFont="1" applyFill="1" applyBorder="1" applyAlignment="1">
      <alignment horizontal="center" wrapText="1"/>
    </xf>
    <xf numFmtId="0" fontId="0" fillId="2" borderId="74" xfId="0" applyFill="1" applyBorder="1" applyAlignment="1">
      <alignment horizontal="left" vertical="center" wrapText="1"/>
    </xf>
    <xf numFmtId="0" fontId="0" fillId="2" borderId="56" xfId="0" applyFill="1" applyBorder="1" applyAlignment="1">
      <alignment horizontal="left" vertical="center" wrapText="1"/>
    </xf>
    <xf numFmtId="0" fontId="0" fillId="2" borderId="75" xfId="0" applyFill="1" applyBorder="1" applyAlignment="1">
      <alignment horizontal="left" vertical="center" wrapText="1"/>
    </xf>
    <xf numFmtId="0" fontId="28" fillId="8" borderId="3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/>
    </xf>
    <xf numFmtId="0" fontId="28" fillId="8" borderId="32" xfId="0" applyFont="1" applyFill="1" applyBorder="1" applyAlignment="1">
      <alignment horizontal="center" vertical="center"/>
    </xf>
    <xf numFmtId="0" fontId="28" fillId="8" borderId="33" xfId="0" applyFont="1" applyFill="1" applyBorder="1" applyAlignment="1">
      <alignment horizontal="center" vertical="center"/>
    </xf>
    <xf numFmtId="0" fontId="2" fillId="4" borderId="73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5" borderId="78" xfId="0" applyFont="1" applyFill="1" applyBorder="1" applyAlignment="1">
      <alignment horizontal="center" wrapText="1"/>
    </xf>
    <xf numFmtId="0" fontId="2" fillId="5" borderId="79" xfId="0" applyFont="1" applyFill="1" applyBorder="1" applyAlignment="1">
      <alignment horizontal="center" wrapText="1"/>
    </xf>
    <xf numFmtId="0" fontId="2" fillId="5" borderId="80" xfId="0" applyFont="1" applyFill="1" applyBorder="1" applyAlignment="1">
      <alignment horizontal="center" wrapText="1"/>
    </xf>
    <xf numFmtId="0" fontId="0" fillId="10" borderId="81" xfId="0" applyFill="1" applyBorder="1" applyAlignment="1">
      <alignment horizontal="left" vertical="center" wrapText="1"/>
    </xf>
    <xf numFmtId="0" fontId="0" fillId="10" borderId="5" xfId="0" applyFill="1" applyBorder="1" applyAlignment="1">
      <alignment horizontal="left" vertical="center" wrapText="1"/>
    </xf>
    <xf numFmtId="0" fontId="0" fillId="10" borderId="82" xfId="0" applyFill="1" applyBorder="1" applyAlignment="1">
      <alignment horizontal="left" vertical="center" wrapText="1"/>
    </xf>
    <xf numFmtId="0" fontId="0" fillId="10" borderId="83" xfId="0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10" borderId="84" xfId="0" applyFill="1" applyBorder="1" applyAlignment="1">
      <alignment horizontal="center" vertical="center" wrapText="1"/>
    </xf>
    <xf numFmtId="0" fontId="27" fillId="10" borderId="85" xfId="0" applyFont="1" applyFill="1" applyBorder="1" applyAlignment="1">
      <alignment horizontal="center" wrapText="1"/>
    </xf>
    <xf numFmtId="0" fontId="27" fillId="10" borderId="6" xfId="0" applyFont="1" applyFill="1" applyBorder="1" applyAlignment="1">
      <alignment horizontal="center" wrapText="1"/>
    </xf>
    <xf numFmtId="0" fontId="0" fillId="10" borderId="74" xfId="0" applyFill="1" applyBorder="1" applyAlignment="1">
      <alignment horizontal="center" wrapText="1"/>
    </xf>
    <xf numFmtId="0" fontId="0" fillId="10" borderId="56" xfId="0" applyFill="1" applyBorder="1" applyAlignment="1">
      <alignment horizontal="center" wrapText="1"/>
    </xf>
    <xf numFmtId="0" fontId="0" fillId="10" borderId="75" xfId="0" applyFill="1" applyBorder="1" applyAlignment="1">
      <alignment horizontal="center" wrapText="1"/>
    </xf>
    <xf numFmtId="0" fontId="16" fillId="8" borderId="0" xfId="0" applyFont="1" applyFill="1" applyAlignment="1">
      <alignment horizontal="left" wrapText="1"/>
    </xf>
    <xf numFmtId="0" fontId="0" fillId="2" borderId="76" xfId="0" applyFill="1" applyBorder="1" applyAlignment="1">
      <alignment horizontal="center" vertical="center" wrapText="1"/>
    </xf>
    <xf numFmtId="0" fontId="0" fillId="2" borderId="77" xfId="0" applyFill="1" applyBorder="1" applyAlignment="1">
      <alignment horizontal="center" vertical="center" wrapText="1"/>
    </xf>
    <xf numFmtId="0" fontId="0" fillId="8" borderId="0" xfId="0" applyFill="1" applyAlignment="1">
      <alignment horizontal="left" wrapText="1"/>
    </xf>
  </cellXfs>
  <cellStyles count="13">
    <cellStyle name="Comma 2" xfId="1"/>
    <cellStyle name="Comma 2 2" xfId="2"/>
    <cellStyle name="Comma 5" xfId="6"/>
    <cellStyle name="Currency" xfId="3" builtinId="4"/>
    <cellStyle name="Currency 2" xfId="4"/>
    <cellStyle name="Currency 3" xfId="7"/>
    <cellStyle name="Hyperlink 3" xfId="8"/>
    <cellStyle name="Normal" xfId="0" builtinId="0"/>
    <cellStyle name="Normal 10" xfId="9"/>
    <cellStyle name="Normal 11 2" xfId="10"/>
    <cellStyle name="Normal 12" xfId="11"/>
    <cellStyle name="Normal 2" xfId="5"/>
    <cellStyle name="Normal 6" xfId="12"/>
  </cellStyles>
  <dxfs count="2">
    <dxf>
      <font>
        <color auto="1"/>
        <name val="Cambria"/>
        <scheme val="none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216477</xdr:colOff>
      <xdr:row>47</xdr:row>
      <xdr:rowOff>173182</xdr:rowOff>
    </xdr:from>
    <xdr:to>
      <xdr:col>4</xdr:col>
      <xdr:colOff>822614</xdr:colOff>
      <xdr:row>47</xdr:row>
      <xdr:rowOff>174770</xdr:rowOff>
    </xdr:to>
    <xdr:cxnSp macro="">
      <xdr:nvCxnSpPr>
        <xdr:cNvPr id="4" name="Straight Arrow Connector 3"/>
        <xdr:cNvCxnSpPr/>
      </xdr:nvCxnSpPr>
      <xdr:spPr>
        <a:xfrm>
          <a:off x="2710295" y="12018818"/>
          <a:ext cx="606137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38100</xdr:colOff>
      <xdr:row>0</xdr:row>
      <xdr:rowOff>19050</xdr:rowOff>
    </xdr:from>
    <xdr:to>
      <xdr:col>4</xdr:col>
      <xdr:colOff>495300</xdr:colOff>
      <xdr:row>2</xdr:row>
      <xdr:rowOff>228600</xdr:rowOff>
    </xdr:to>
    <xdr:pic>
      <xdr:nvPicPr>
        <xdr:cNvPr id="2344" name="Picture 2" descr="black[1].TI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9050"/>
          <a:ext cx="29241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222250</xdr:colOff>
      <xdr:row>45</xdr:row>
      <xdr:rowOff>209550</xdr:rowOff>
    </xdr:from>
    <xdr:to>
      <xdr:col>4</xdr:col>
      <xdr:colOff>828387</xdr:colOff>
      <xdr:row>45</xdr:row>
      <xdr:rowOff>211138</xdr:rowOff>
    </xdr:to>
    <xdr:cxnSp macro="">
      <xdr:nvCxnSpPr>
        <xdr:cNvPr id="5" name="Straight Arrow Connector 4"/>
        <xdr:cNvCxnSpPr/>
      </xdr:nvCxnSpPr>
      <xdr:spPr>
        <a:xfrm>
          <a:off x="2851150" y="12115800"/>
          <a:ext cx="606137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16</xdr:row>
          <xdr:rowOff>9525</xdr:rowOff>
        </xdr:from>
        <xdr:to>
          <xdr:col>5</xdr:col>
          <xdr:colOff>371475</xdr:colOff>
          <xdr:row>16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16</xdr:row>
          <xdr:rowOff>9525</xdr:rowOff>
        </xdr:from>
        <xdr:to>
          <xdr:col>1</xdr:col>
          <xdr:colOff>352425</xdr:colOff>
          <xdr:row>16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9525</xdr:rowOff>
        </xdr:from>
        <xdr:to>
          <xdr:col>4</xdr:col>
          <xdr:colOff>361950</xdr:colOff>
          <xdr:row>16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</xdr:row>
          <xdr:rowOff>9525</xdr:rowOff>
        </xdr:from>
        <xdr:to>
          <xdr:col>5</xdr:col>
          <xdr:colOff>371475</xdr:colOff>
          <xdr:row>15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BP293"/>
  <sheetViews>
    <sheetView tabSelected="1" zoomScaleNormal="100" workbookViewId="0">
      <selection activeCell="F22" sqref="F22:H22"/>
    </sheetView>
  </sheetViews>
  <sheetFormatPr defaultRowHeight="20.100000000000001" customHeight="1" x14ac:dyDescent="0.25"/>
  <cols>
    <col min="1" max="1" width="2.42578125" style="1" customWidth="1"/>
    <col min="2" max="2" width="18.7109375" style="1" customWidth="1"/>
    <col min="3" max="4" width="9.140625" style="1"/>
    <col min="5" max="5" width="15.7109375" style="1" customWidth="1"/>
    <col min="6" max="6" width="9.140625" style="1"/>
    <col min="7" max="7" width="9.5703125" style="1" customWidth="1"/>
    <col min="8" max="8" width="9.140625" style="1"/>
    <col min="9" max="9" width="15.7109375" style="1" customWidth="1"/>
    <col min="10" max="10" width="10" style="1" bestFit="1" customWidth="1"/>
    <col min="11" max="11" width="9.140625" style="1"/>
    <col min="12" max="12" width="7" style="1" customWidth="1"/>
    <col min="13" max="13" width="15.7109375" style="1" customWidth="1"/>
    <col min="14" max="14" width="9.140625" style="1"/>
    <col min="15" max="15" width="9.28515625" style="98" customWidth="1"/>
    <col min="16" max="16" width="9.140625" style="98"/>
    <col min="17" max="18" width="10" style="98" customWidth="1"/>
    <col min="19" max="19" width="9.140625" style="98"/>
    <col min="20" max="20" width="19.5703125" style="98" bestFit="1" customWidth="1"/>
    <col min="21" max="22" width="9.140625" style="99"/>
    <col min="23" max="24" width="9.140625" style="98"/>
    <col min="25" max="16384" width="9.140625" style="1"/>
  </cols>
  <sheetData>
    <row r="1" spans="1:68" ht="20.100000000000001" customHeight="1" x14ac:dyDescent="0.25">
      <c r="A1" s="138" t="s">
        <v>67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68" ht="20.100000000000001" customHeight="1" x14ac:dyDescent="0.25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3"/>
    </row>
    <row r="3" spans="1:68" ht="20.100000000000001" customHeight="1" x14ac:dyDescent="0.25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6"/>
      <c r="P3" s="99"/>
    </row>
    <row r="4" spans="1:68" s="3" customFormat="1" ht="15.75" customHeight="1" x14ac:dyDescent="0.25">
      <c r="A4" s="307" t="s">
        <v>0</v>
      </c>
      <c r="B4" s="308"/>
      <c r="C4" s="308"/>
      <c r="D4" s="308"/>
      <c r="E4" s="308"/>
      <c r="F4" s="308" t="s">
        <v>1</v>
      </c>
      <c r="G4" s="308"/>
      <c r="H4" s="308"/>
      <c r="I4" s="308"/>
      <c r="J4" s="308" t="s">
        <v>2</v>
      </c>
      <c r="K4" s="308"/>
      <c r="L4" s="308"/>
      <c r="M4" s="309"/>
      <c r="O4" s="99"/>
      <c r="P4" s="95"/>
      <c r="S4" s="99"/>
      <c r="T4" s="99"/>
      <c r="U4" s="99"/>
      <c r="V4" s="99"/>
      <c r="W4" s="99"/>
      <c r="X4" s="99"/>
    </row>
    <row r="5" spans="1:68" ht="20.100000000000001" customHeight="1" x14ac:dyDescent="0.25">
      <c r="A5" s="104" t="s">
        <v>5</v>
      </c>
      <c r="B5" s="55"/>
      <c r="C5" s="297"/>
      <c r="D5" s="284"/>
      <c r="E5" s="285"/>
      <c r="F5" s="310" t="s">
        <v>5</v>
      </c>
      <c r="G5" s="310"/>
      <c r="H5" s="314"/>
      <c r="I5" s="314"/>
      <c r="J5" s="310" t="s">
        <v>5</v>
      </c>
      <c r="K5" s="310"/>
      <c r="L5" s="314"/>
      <c r="M5" s="315"/>
      <c r="P5" s="95"/>
    </row>
    <row r="6" spans="1:68" ht="20.100000000000001" customHeight="1" x14ac:dyDescent="0.25">
      <c r="A6" s="105" t="s">
        <v>6</v>
      </c>
      <c r="B6" s="4"/>
      <c r="C6" s="311"/>
      <c r="D6" s="312"/>
      <c r="E6" s="162"/>
      <c r="F6" s="313" t="s">
        <v>6</v>
      </c>
      <c r="G6" s="313"/>
      <c r="H6" s="193"/>
      <c r="I6" s="193"/>
      <c r="J6" s="313" t="s">
        <v>6</v>
      </c>
      <c r="K6" s="313"/>
      <c r="L6" s="193"/>
      <c r="M6" s="261"/>
      <c r="P6" s="95"/>
    </row>
    <row r="7" spans="1:68" ht="20.100000000000001" customHeight="1" x14ac:dyDescent="0.25">
      <c r="A7" s="105" t="s">
        <v>7</v>
      </c>
      <c r="B7" s="4"/>
      <c r="C7" s="311"/>
      <c r="D7" s="312"/>
      <c r="E7" s="162"/>
      <c r="F7" s="313" t="s">
        <v>7</v>
      </c>
      <c r="G7" s="313"/>
      <c r="H7" s="193"/>
      <c r="I7" s="193"/>
      <c r="J7" s="313" t="s">
        <v>7</v>
      </c>
      <c r="K7" s="313"/>
      <c r="L7" s="193"/>
      <c r="M7" s="261"/>
      <c r="P7" s="95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</row>
    <row r="8" spans="1:68" ht="15.75" x14ac:dyDescent="0.25">
      <c r="A8" s="105" t="s">
        <v>3</v>
      </c>
      <c r="B8" s="4"/>
      <c r="C8" s="193"/>
      <c r="D8" s="193"/>
      <c r="E8" s="193"/>
      <c r="F8" s="4" t="s">
        <v>4</v>
      </c>
      <c r="G8" s="4"/>
      <c r="H8" s="193"/>
      <c r="I8" s="193"/>
      <c r="J8" s="4" t="s">
        <v>4</v>
      </c>
      <c r="K8" s="4"/>
      <c r="L8" s="193"/>
      <c r="M8" s="261"/>
      <c r="N8" s="10"/>
      <c r="O8" s="100"/>
      <c r="P8" s="95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</row>
    <row r="9" spans="1:68" ht="15.75" x14ac:dyDescent="0.25">
      <c r="A9" s="105" t="s">
        <v>15</v>
      </c>
      <c r="B9" s="4"/>
      <c r="C9" s="276"/>
      <c r="D9" s="276"/>
      <c r="E9" s="276"/>
      <c r="F9" s="4" t="s">
        <v>15</v>
      </c>
      <c r="G9" s="4"/>
      <c r="H9" s="276"/>
      <c r="I9" s="276"/>
      <c r="J9" s="4" t="s">
        <v>10</v>
      </c>
      <c r="K9" s="4"/>
      <c r="L9" s="193"/>
      <c r="M9" s="261"/>
      <c r="N9" s="10"/>
      <c r="O9" s="100"/>
      <c r="P9" s="95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</row>
    <row r="10" spans="1:68" ht="20.100000000000001" customHeight="1" x14ac:dyDescent="0.25">
      <c r="A10" s="137" t="s">
        <v>14</v>
      </c>
      <c r="B10" s="53"/>
      <c r="C10" s="262"/>
      <c r="D10" s="262"/>
      <c r="E10" s="262"/>
      <c r="F10" s="136" t="s">
        <v>14</v>
      </c>
      <c r="G10" s="136"/>
      <c r="H10" s="262"/>
      <c r="I10" s="262"/>
      <c r="J10" s="152" t="s">
        <v>149</v>
      </c>
      <c r="K10" s="153"/>
      <c r="L10" s="153"/>
      <c r="M10" s="154"/>
      <c r="N10" s="10"/>
      <c r="O10" s="100"/>
      <c r="P10" s="95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</row>
    <row r="11" spans="1:68" ht="14.25" customHeight="1" x14ac:dyDescent="0.25">
      <c r="A11" s="54"/>
      <c r="B11" s="157" t="s">
        <v>174</v>
      </c>
      <c r="C11" s="158"/>
      <c r="D11" s="158"/>
      <c r="E11" s="158"/>
      <c r="F11" s="158"/>
      <c r="G11" s="158"/>
      <c r="H11" s="158"/>
      <c r="I11" s="158"/>
      <c r="J11" s="158"/>
      <c r="K11" s="158"/>
      <c r="L11" s="207" t="s">
        <v>332</v>
      </c>
      <c r="M11" s="208"/>
      <c r="N11" s="10"/>
      <c r="O11" s="100"/>
      <c r="P11" s="95"/>
      <c r="Q11" s="1"/>
      <c r="R11" s="1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</row>
    <row r="12" spans="1:68" ht="14.25" customHeight="1" x14ac:dyDescent="0.25">
      <c r="A12" s="165" t="s">
        <v>8</v>
      </c>
      <c r="B12" s="166"/>
      <c r="C12" s="166"/>
      <c r="D12" s="166"/>
      <c r="E12" s="166" t="s">
        <v>9</v>
      </c>
      <c r="F12" s="166"/>
      <c r="G12" s="166"/>
      <c r="H12" s="263"/>
      <c r="I12" s="165" t="s">
        <v>33</v>
      </c>
      <c r="J12" s="166"/>
      <c r="K12" s="263"/>
      <c r="L12" s="155"/>
      <c r="M12" s="156"/>
      <c r="N12" s="10"/>
      <c r="O12" s="100"/>
      <c r="P12" s="95"/>
      <c r="Q12" s="1"/>
      <c r="R12" s="1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</row>
    <row r="13" spans="1:68" ht="20.100000000000001" customHeight="1" x14ac:dyDescent="0.25">
      <c r="A13" s="277"/>
      <c r="B13" s="278"/>
      <c r="C13" s="278"/>
      <c r="D13" s="279"/>
      <c r="E13" s="293"/>
      <c r="F13" s="278"/>
      <c r="G13" s="278"/>
      <c r="H13" s="294"/>
      <c r="I13" s="316"/>
      <c r="J13" s="317"/>
      <c r="K13" s="318"/>
      <c r="L13" s="155"/>
      <c r="M13" s="156"/>
      <c r="P13" s="95"/>
      <c r="Q13" s="1"/>
      <c r="R13" s="1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</row>
    <row r="14" spans="1:68" ht="20.100000000000001" customHeight="1" x14ac:dyDescent="0.25">
      <c r="A14" s="280"/>
      <c r="B14" s="281"/>
      <c r="C14" s="281"/>
      <c r="D14" s="282"/>
      <c r="E14" s="295"/>
      <c r="F14" s="281"/>
      <c r="G14" s="281"/>
      <c r="H14" s="296"/>
      <c r="I14" s="196" t="s">
        <v>32</v>
      </c>
      <c r="J14" s="197"/>
      <c r="K14" s="204"/>
      <c r="L14" s="155"/>
      <c r="M14" s="156"/>
      <c r="P14" s="97"/>
      <c r="Q14" s="1"/>
      <c r="R14" s="1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</row>
    <row r="15" spans="1:68" ht="20.100000000000001" customHeight="1" x14ac:dyDescent="0.25">
      <c r="A15" s="283"/>
      <c r="B15" s="284"/>
      <c r="C15" s="284"/>
      <c r="D15" s="285"/>
      <c r="E15" s="297"/>
      <c r="F15" s="284"/>
      <c r="G15" s="284"/>
      <c r="H15" s="298"/>
      <c r="I15" s="248"/>
      <c r="J15" s="249"/>
      <c r="K15" s="250"/>
      <c r="L15" s="286"/>
      <c r="M15" s="287"/>
      <c r="P15" s="97"/>
      <c r="Q15" s="1"/>
      <c r="R15" s="1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</row>
    <row r="16" spans="1:68" ht="19.5" customHeight="1" x14ac:dyDescent="0.25">
      <c r="A16" s="187" t="s">
        <v>168</v>
      </c>
      <c r="B16" s="188"/>
      <c r="C16" s="188"/>
      <c r="D16" s="188"/>
      <c r="E16" s="188"/>
      <c r="F16" s="188" t="s">
        <v>169</v>
      </c>
      <c r="G16" s="188"/>
      <c r="H16" s="189"/>
      <c r="I16" s="196" t="s">
        <v>34</v>
      </c>
      <c r="J16" s="197"/>
      <c r="K16" s="204"/>
      <c r="L16" s="176"/>
      <c r="M16" s="177"/>
      <c r="P16" s="97"/>
      <c r="Q16" s="1"/>
      <c r="R16" s="1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</row>
    <row r="17" spans="1:68" ht="19.5" customHeight="1" x14ac:dyDescent="0.25">
      <c r="A17" s="299" t="s">
        <v>397</v>
      </c>
      <c r="B17" s="300"/>
      <c r="C17" s="300"/>
      <c r="D17" s="300"/>
      <c r="E17" s="129" t="s">
        <v>398</v>
      </c>
      <c r="F17" s="305" t="s">
        <v>399</v>
      </c>
      <c r="G17" s="305"/>
      <c r="H17" s="306"/>
      <c r="I17" s="229"/>
      <c r="J17" s="230"/>
      <c r="K17" s="231"/>
      <c r="L17" s="155"/>
      <c r="M17" s="156"/>
      <c r="P17" s="95"/>
      <c r="Q17" s="1"/>
      <c r="R17" s="1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</row>
    <row r="18" spans="1:68" ht="19.5" hidden="1" customHeight="1" x14ac:dyDescent="0.25">
      <c r="A18" s="178" t="s">
        <v>51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80"/>
      <c r="L18" s="52"/>
      <c r="M18" s="52"/>
      <c r="P18" s="95"/>
      <c r="Q18" s="1"/>
      <c r="R18" s="1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</row>
    <row r="19" spans="1:68" ht="15" customHeight="1" x14ac:dyDescent="0.25">
      <c r="A19" s="157" t="s">
        <v>403</v>
      </c>
      <c r="B19" s="158"/>
      <c r="C19" s="158"/>
      <c r="D19" s="158"/>
      <c r="E19" s="158"/>
      <c r="F19" s="158"/>
      <c r="G19" s="158"/>
      <c r="H19" s="158"/>
      <c r="I19" s="158"/>
      <c r="J19" s="158"/>
      <c r="K19" s="301"/>
      <c r="L19" s="207" t="s">
        <v>332</v>
      </c>
      <c r="M19" s="208"/>
      <c r="P19" s="95"/>
      <c r="Q19" s="1"/>
      <c r="R19" s="1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</row>
    <row r="20" spans="1:68" ht="20.100000000000001" customHeight="1" x14ac:dyDescent="0.25">
      <c r="A20" s="165" t="s">
        <v>11</v>
      </c>
      <c r="B20" s="166"/>
      <c r="C20" s="167" t="s">
        <v>12</v>
      </c>
      <c r="D20" s="167"/>
      <c r="E20" s="167"/>
      <c r="F20" s="167" t="s">
        <v>13</v>
      </c>
      <c r="G20" s="167"/>
      <c r="H20" s="159"/>
      <c r="I20" s="168" t="s">
        <v>35</v>
      </c>
      <c r="J20" s="167"/>
      <c r="K20" s="169"/>
      <c r="L20" s="181"/>
      <c r="M20" s="182"/>
      <c r="P20" s="95"/>
      <c r="Q20" s="1"/>
      <c r="R20" s="1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</row>
    <row r="21" spans="1:68" ht="24.95" customHeight="1" x14ac:dyDescent="0.25">
      <c r="A21" s="192"/>
      <c r="B21" s="193"/>
      <c r="C21" s="246"/>
      <c r="D21" s="246"/>
      <c r="E21" s="246"/>
      <c r="F21" s="246"/>
      <c r="G21" s="246"/>
      <c r="H21" s="247"/>
      <c r="I21" s="248"/>
      <c r="J21" s="249"/>
      <c r="K21" s="250"/>
      <c r="L21" s="183"/>
      <c r="M21" s="184"/>
      <c r="P21" s="95"/>
      <c r="Q21" s="1"/>
      <c r="R21" s="1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</row>
    <row r="22" spans="1:68" ht="20.100000000000001" customHeight="1" x14ac:dyDescent="0.25">
      <c r="A22" s="319" t="s">
        <v>11</v>
      </c>
      <c r="B22" s="320"/>
      <c r="C22" s="197" t="s">
        <v>12</v>
      </c>
      <c r="D22" s="197"/>
      <c r="E22" s="197"/>
      <c r="F22" s="197" t="s">
        <v>13</v>
      </c>
      <c r="G22" s="197"/>
      <c r="H22" s="256"/>
      <c r="I22" s="196" t="s">
        <v>36</v>
      </c>
      <c r="J22" s="197"/>
      <c r="K22" s="204"/>
      <c r="L22" s="181"/>
      <c r="M22" s="182"/>
      <c r="P22" s="99"/>
      <c r="Q22" s="1"/>
      <c r="R22" s="1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</row>
    <row r="23" spans="1:68" ht="24.95" customHeight="1" x14ac:dyDescent="0.25">
      <c r="A23" s="185"/>
      <c r="B23" s="186"/>
      <c r="C23" s="254"/>
      <c r="D23" s="254"/>
      <c r="E23" s="254"/>
      <c r="F23" s="254"/>
      <c r="G23" s="254"/>
      <c r="H23" s="255"/>
      <c r="I23" s="251"/>
      <c r="J23" s="252"/>
      <c r="K23" s="253"/>
      <c r="L23" s="183"/>
      <c r="M23" s="184"/>
      <c r="P23" s="103"/>
      <c r="Q23" s="1"/>
      <c r="R23" s="1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</row>
    <row r="24" spans="1:68" ht="15.75" x14ac:dyDescent="0.25">
      <c r="A24" s="157" t="s">
        <v>171</v>
      </c>
      <c r="B24" s="158"/>
      <c r="C24" s="158"/>
      <c r="D24" s="158"/>
      <c r="E24" s="158"/>
      <c r="F24" s="158"/>
      <c r="G24" s="158"/>
      <c r="H24" s="158"/>
      <c r="I24" s="158"/>
      <c r="J24" s="158"/>
      <c r="K24" s="301"/>
      <c r="L24" s="207" t="s">
        <v>332</v>
      </c>
      <c r="M24" s="208"/>
      <c r="P24" s="103"/>
      <c r="Q24" s="1"/>
      <c r="R24" s="1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</row>
    <row r="25" spans="1:68" ht="27.75" customHeight="1" x14ac:dyDescent="0.25">
      <c r="A25" s="205" t="s">
        <v>44</v>
      </c>
      <c r="B25" s="206"/>
      <c r="C25" s="167" t="s">
        <v>12</v>
      </c>
      <c r="D25" s="167"/>
      <c r="E25" s="167"/>
      <c r="F25" s="167" t="s">
        <v>13</v>
      </c>
      <c r="G25" s="167"/>
      <c r="H25" s="159"/>
      <c r="I25" s="168" t="s">
        <v>37</v>
      </c>
      <c r="J25" s="167"/>
      <c r="K25" s="169"/>
      <c r="L25" s="181"/>
      <c r="M25" s="182"/>
      <c r="P25" s="103"/>
      <c r="Q25" s="1"/>
      <c r="R25" s="1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</row>
    <row r="26" spans="1:68" ht="21" customHeight="1" x14ac:dyDescent="0.25">
      <c r="A26" s="192"/>
      <c r="B26" s="193"/>
      <c r="C26" s="246"/>
      <c r="D26" s="246"/>
      <c r="E26" s="246"/>
      <c r="F26" s="246"/>
      <c r="G26" s="246"/>
      <c r="H26" s="247"/>
      <c r="I26" s="248"/>
      <c r="J26" s="249"/>
      <c r="K26" s="250"/>
      <c r="L26" s="183"/>
      <c r="M26" s="184"/>
      <c r="P26" s="103"/>
      <c r="Q26" s="1"/>
      <c r="R26" s="1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</row>
    <row r="27" spans="1:68" ht="30.75" customHeight="1" x14ac:dyDescent="0.25">
      <c r="A27" s="194" t="s">
        <v>45</v>
      </c>
      <c r="B27" s="195"/>
      <c r="C27" s="197" t="s">
        <v>12</v>
      </c>
      <c r="D27" s="197"/>
      <c r="E27" s="197"/>
      <c r="F27" s="197" t="s">
        <v>13</v>
      </c>
      <c r="G27" s="197"/>
      <c r="H27" s="256"/>
      <c r="I27" s="196" t="s">
        <v>38</v>
      </c>
      <c r="J27" s="197"/>
      <c r="K27" s="204"/>
      <c r="L27" s="181"/>
      <c r="M27" s="182"/>
      <c r="P27" s="95"/>
      <c r="Q27" s="1"/>
      <c r="R27" s="1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</row>
    <row r="28" spans="1:68" ht="24.95" customHeight="1" x14ac:dyDescent="0.25">
      <c r="A28" s="185"/>
      <c r="B28" s="186"/>
      <c r="C28" s="254"/>
      <c r="D28" s="254"/>
      <c r="E28" s="254"/>
      <c r="F28" s="254"/>
      <c r="G28" s="254"/>
      <c r="H28" s="255"/>
      <c r="I28" s="251"/>
      <c r="J28" s="252"/>
      <c r="K28" s="253"/>
      <c r="L28" s="183"/>
      <c r="M28" s="184"/>
      <c r="P28" s="103"/>
      <c r="Q28" s="1"/>
      <c r="R28" s="1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</row>
    <row r="29" spans="1:68" ht="13.5" customHeight="1" x14ac:dyDescent="0.25">
      <c r="A29" s="302" t="s">
        <v>172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  <c r="L29" s="207" t="s">
        <v>332</v>
      </c>
      <c r="M29" s="208"/>
      <c r="P29" s="103"/>
      <c r="Q29" s="1"/>
      <c r="R29" s="1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</row>
    <row r="30" spans="1:68" ht="20.100000000000001" customHeight="1" x14ac:dyDescent="0.25">
      <c r="A30" s="165" t="s">
        <v>11</v>
      </c>
      <c r="B30" s="166"/>
      <c r="C30" s="167" t="s">
        <v>12</v>
      </c>
      <c r="D30" s="167"/>
      <c r="E30" s="167"/>
      <c r="F30" s="167" t="s">
        <v>13</v>
      </c>
      <c r="G30" s="167"/>
      <c r="H30" s="159"/>
      <c r="I30" s="168" t="s">
        <v>39</v>
      </c>
      <c r="J30" s="167"/>
      <c r="K30" s="169"/>
      <c r="L30" s="181"/>
      <c r="M30" s="182"/>
      <c r="P30" s="103"/>
      <c r="Q30" s="1"/>
      <c r="R30" s="1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</row>
    <row r="31" spans="1:68" ht="24.95" customHeight="1" x14ac:dyDescent="0.25">
      <c r="A31" s="192"/>
      <c r="B31" s="193"/>
      <c r="C31" s="246"/>
      <c r="D31" s="246"/>
      <c r="E31" s="246"/>
      <c r="F31" s="246"/>
      <c r="G31" s="246"/>
      <c r="H31" s="247"/>
      <c r="I31" s="248"/>
      <c r="J31" s="249"/>
      <c r="K31" s="250"/>
      <c r="L31" s="183"/>
      <c r="M31" s="184"/>
      <c r="P31" s="103"/>
      <c r="Q31" s="1"/>
      <c r="R31" s="1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</row>
    <row r="32" spans="1:68" ht="20.100000000000001" customHeight="1" x14ac:dyDescent="0.25">
      <c r="A32" s="319" t="s">
        <v>11</v>
      </c>
      <c r="B32" s="320"/>
      <c r="C32" s="197" t="s">
        <v>12</v>
      </c>
      <c r="D32" s="197"/>
      <c r="E32" s="197"/>
      <c r="F32" s="197" t="s">
        <v>13</v>
      </c>
      <c r="G32" s="197"/>
      <c r="H32" s="256"/>
      <c r="I32" s="196" t="s">
        <v>40</v>
      </c>
      <c r="J32" s="197"/>
      <c r="K32" s="204"/>
      <c r="L32" s="181"/>
      <c r="M32" s="182"/>
      <c r="P32" s="103"/>
      <c r="Q32" s="1"/>
      <c r="R32" s="1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</row>
    <row r="33" spans="1:61" ht="24.95" customHeight="1" x14ac:dyDescent="0.25">
      <c r="A33" s="185"/>
      <c r="B33" s="186"/>
      <c r="C33" s="254"/>
      <c r="D33" s="254"/>
      <c r="E33" s="254"/>
      <c r="F33" s="254"/>
      <c r="G33" s="254"/>
      <c r="H33" s="255"/>
      <c r="I33" s="251"/>
      <c r="J33" s="252"/>
      <c r="K33" s="253"/>
      <c r="L33" s="183"/>
      <c r="M33" s="184"/>
      <c r="P33" s="103"/>
      <c r="Q33" s="1"/>
      <c r="R33" s="1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</row>
    <row r="34" spans="1:61" ht="15.75" customHeight="1" x14ac:dyDescent="0.25">
      <c r="A34" s="302" t="s">
        <v>16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4"/>
      <c r="L34" s="207" t="s">
        <v>332</v>
      </c>
      <c r="M34" s="208"/>
      <c r="P34" s="103"/>
      <c r="Q34" s="1"/>
      <c r="R34" s="1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</row>
    <row r="35" spans="1:61" ht="30" customHeight="1" x14ac:dyDescent="0.25">
      <c r="A35" s="205" t="s">
        <v>30</v>
      </c>
      <c r="B35" s="206"/>
      <c r="C35" s="167" t="s">
        <v>31</v>
      </c>
      <c r="D35" s="167"/>
      <c r="E35" s="159"/>
      <c r="F35" s="167" t="s">
        <v>47</v>
      </c>
      <c r="G35" s="167"/>
      <c r="H35" s="159"/>
      <c r="I35" s="168" t="s">
        <v>41</v>
      </c>
      <c r="J35" s="167"/>
      <c r="K35" s="169"/>
      <c r="L35" s="222" t="s">
        <v>401</v>
      </c>
      <c r="M35" s="223"/>
      <c r="P35" s="103"/>
      <c r="Q35" s="9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</row>
    <row r="36" spans="1:61" ht="24.95" customHeight="1" x14ac:dyDescent="0.25">
      <c r="A36" s="147"/>
      <c r="B36" s="148"/>
      <c r="C36" s="149"/>
      <c r="D36" s="150"/>
      <c r="E36" s="148"/>
      <c r="F36" s="149"/>
      <c r="G36" s="150"/>
      <c r="H36" s="151"/>
      <c r="I36" s="226"/>
      <c r="J36" s="227"/>
      <c r="K36" s="228"/>
      <c r="L36" s="224"/>
      <c r="M36" s="225"/>
      <c r="P36" s="103"/>
      <c r="Q36" s="9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</row>
    <row r="37" spans="1:61" ht="14.25" hidden="1" customHeight="1" x14ac:dyDescent="0.25">
      <c r="A37" s="329" t="s">
        <v>17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207" t="s">
        <v>332</v>
      </c>
      <c r="M37" s="208"/>
      <c r="P37" s="103"/>
      <c r="Q37" s="9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</row>
    <row r="38" spans="1:61" ht="20.100000000000001" hidden="1" customHeight="1" x14ac:dyDescent="0.25">
      <c r="A38" s="209" t="s">
        <v>146</v>
      </c>
      <c r="B38" s="210"/>
      <c r="C38" s="159" t="s">
        <v>147</v>
      </c>
      <c r="D38" s="160"/>
      <c r="E38" s="160"/>
      <c r="F38" s="170" t="str">
        <f>IF(OR(A39="", C39="", C41=""),IF(AND(A39="", C39="", C41=""), "", "Please complete data entry"),IF('Air Seal Ventilation Calculator'!E7&lt;0.45, 'Air Seal Ventilation Calculator'!I28, ""))</f>
        <v/>
      </c>
      <c r="G38" s="171"/>
      <c r="H38" s="172"/>
      <c r="I38" s="326" t="s">
        <v>42</v>
      </c>
      <c r="J38" s="327"/>
      <c r="K38" s="328"/>
      <c r="L38" s="155"/>
      <c r="M38" s="156"/>
      <c r="P38" s="103"/>
      <c r="Q38" s="9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</row>
    <row r="39" spans="1:61" ht="20.100000000000001" hidden="1" customHeight="1" x14ac:dyDescent="0.25">
      <c r="A39" s="161"/>
      <c r="B39" s="162"/>
      <c r="C39" s="311"/>
      <c r="D39" s="312"/>
      <c r="E39" s="312"/>
      <c r="F39" s="173"/>
      <c r="G39" s="174"/>
      <c r="H39" s="175"/>
      <c r="I39" s="192"/>
      <c r="J39" s="193"/>
      <c r="K39" s="311"/>
      <c r="L39" s="155"/>
      <c r="M39" s="156"/>
      <c r="P39" s="95"/>
      <c r="Q39" s="9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</row>
    <row r="40" spans="1:61" ht="20.100000000000001" hidden="1" customHeight="1" x14ac:dyDescent="0.25">
      <c r="A40" s="163" t="s">
        <v>400</v>
      </c>
      <c r="B40" s="164"/>
      <c r="C40" s="190" t="s">
        <v>148</v>
      </c>
      <c r="D40" s="190"/>
      <c r="E40" s="191"/>
      <c r="F40" s="173"/>
      <c r="G40" s="174"/>
      <c r="H40" s="175"/>
      <c r="I40" s="257" t="s">
        <v>48</v>
      </c>
      <c r="J40" s="258"/>
      <c r="K40" s="259"/>
      <c r="L40" s="155"/>
      <c r="M40" s="15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</row>
    <row r="41" spans="1:61" ht="20.100000000000001" hidden="1" customHeight="1" x14ac:dyDescent="0.25">
      <c r="A41" s="288" t="str">
        <f>IF(AND(A39&gt;0, C39&gt;0), A39-C39, "")</f>
        <v/>
      </c>
      <c r="B41" s="289"/>
      <c r="C41" s="321"/>
      <c r="D41" s="322"/>
      <c r="E41" s="323"/>
      <c r="F41" s="173"/>
      <c r="G41" s="174"/>
      <c r="H41" s="175"/>
      <c r="I41" s="324"/>
      <c r="J41" s="262"/>
      <c r="K41" s="325"/>
      <c r="L41" s="155"/>
      <c r="M41" s="15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</row>
    <row r="42" spans="1:61" s="5" customFormat="1" ht="15.75" customHeight="1" x14ac:dyDescent="0.25">
      <c r="A42" s="260" t="s">
        <v>18</v>
      </c>
      <c r="B42" s="220"/>
      <c r="C42" s="220"/>
      <c r="D42" s="220"/>
      <c r="E42" s="217" t="s">
        <v>28</v>
      </c>
      <c r="F42" s="218"/>
      <c r="G42" s="218"/>
      <c r="H42" s="218"/>
      <c r="I42" s="218"/>
      <c r="J42" s="219"/>
      <c r="K42" s="220" t="s">
        <v>29</v>
      </c>
      <c r="L42" s="220"/>
      <c r="M42" s="221"/>
      <c r="O42" s="101"/>
      <c r="P42" s="101"/>
      <c r="Q42" s="101"/>
      <c r="R42" s="101"/>
      <c r="S42" s="101"/>
      <c r="T42" s="101"/>
      <c r="U42" s="102"/>
      <c r="V42" s="102"/>
      <c r="W42" s="101"/>
      <c r="X42" s="101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</row>
    <row r="43" spans="1:61" ht="33.75" customHeight="1" x14ac:dyDescent="0.25">
      <c r="A43" s="264" t="s">
        <v>164</v>
      </c>
      <c r="B43" s="265"/>
      <c r="C43" s="265"/>
      <c r="D43" s="266"/>
      <c r="E43" s="290" t="s">
        <v>46</v>
      </c>
      <c r="F43" s="270" t="s">
        <v>176</v>
      </c>
      <c r="G43" s="271"/>
      <c r="H43" s="271"/>
      <c r="I43" s="272"/>
      <c r="J43" s="49"/>
      <c r="K43" s="211" t="s">
        <v>19</v>
      </c>
      <c r="L43" s="212"/>
      <c r="M43" s="213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</row>
    <row r="44" spans="1:61" ht="33.75" customHeight="1" x14ac:dyDescent="0.25">
      <c r="A44" s="267"/>
      <c r="B44" s="268"/>
      <c r="C44" s="268"/>
      <c r="D44" s="269"/>
      <c r="E44" s="291"/>
      <c r="F44" s="273" t="s">
        <v>176</v>
      </c>
      <c r="G44" s="274"/>
      <c r="H44" s="274"/>
      <c r="I44" s="275"/>
      <c r="J44" s="50"/>
      <c r="K44" s="239">
        <f>SUM(I15+I21+I26+I31+F36+I39)</f>
        <v>0</v>
      </c>
      <c r="L44" s="240"/>
      <c r="M44" s="241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</row>
    <row r="45" spans="1:61" ht="29.25" customHeight="1" x14ac:dyDescent="0.25">
      <c r="A45" s="196" t="s">
        <v>23</v>
      </c>
      <c r="B45" s="197"/>
      <c r="C45" s="243" t="s">
        <v>70</v>
      </c>
      <c r="D45" s="244"/>
      <c r="E45" s="291"/>
      <c r="F45" s="245" t="s">
        <v>69</v>
      </c>
      <c r="G45" s="245"/>
      <c r="H45" s="245"/>
      <c r="I45" s="245"/>
      <c r="J45" s="50"/>
      <c r="K45" s="214" t="s">
        <v>20</v>
      </c>
      <c r="L45" s="215"/>
      <c r="M45" s="21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</row>
    <row r="46" spans="1:61" ht="30" customHeight="1" x14ac:dyDescent="0.25">
      <c r="A46" s="196" t="s">
        <v>24</v>
      </c>
      <c r="B46" s="197"/>
      <c r="C46" s="242"/>
      <c r="D46" s="203"/>
      <c r="E46" s="292"/>
      <c r="F46" s="245" t="s">
        <v>68</v>
      </c>
      <c r="G46" s="245"/>
      <c r="H46" s="245"/>
      <c r="I46" s="245"/>
      <c r="J46" s="50"/>
      <c r="K46" s="239">
        <f>SUM(I17+I23+I28+I33+I36+I41)</f>
        <v>0</v>
      </c>
      <c r="L46" s="240"/>
      <c r="M46" s="241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</row>
    <row r="47" spans="1:61" ht="32.25" customHeight="1" x14ac:dyDescent="0.25">
      <c r="A47" s="196" t="s">
        <v>22</v>
      </c>
      <c r="B47" s="197"/>
      <c r="C47" s="202"/>
      <c r="D47" s="203"/>
      <c r="E47" s="237" t="s">
        <v>43</v>
      </c>
      <c r="F47" s="235"/>
      <c r="G47" s="235"/>
      <c r="H47" s="235"/>
      <c r="I47" s="235"/>
      <c r="J47" s="50"/>
      <c r="K47" s="196" t="s">
        <v>21</v>
      </c>
      <c r="L47" s="197"/>
      <c r="M47" s="204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</row>
    <row r="48" spans="1:61" ht="45.75" customHeight="1" x14ac:dyDescent="0.25">
      <c r="A48" s="198" t="s">
        <v>402</v>
      </c>
      <c r="B48" s="199"/>
      <c r="C48" s="200" t="s">
        <v>70</v>
      </c>
      <c r="D48" s="201"/>
      <c r="E48" s="238"/>
      <c r="F48" s="236"/>
      <c r="G48" s="236"/>
      <c r="H48" s="236"/>
      <c r="I48" s="236"/>
      <c r="J48" s="51"/>
      <c r="K48" s="232">
        <f>K44-K46</f>
        <v>0</v>
      </c>
      <c r="L48" s="233"/>
      <c r="M48" s="234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</row>
    <row r="49" spans="1:61" ht="20.100000000000001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</row>
    <row r="50" spans="1:61" ht="20.100000000000001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</row>
    <row r="51" spans="1:61" ht="20.100000000000001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</row>
    <row r="52" spans="1:61" ht="20.100000000000001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</row>
    <row r="53" spans="1:61" ht="20.100000000000001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</row>
    <row r="54" spans="1:61" ht="20.100000000000001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</row>
    <row r="55" spans="1:61" ht="20.100000000000001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</row>
    <row r="56" spans="1:61" ht="20.100000000000001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</row>
    <row r="57" spans="1:61" ht="20.100000000000001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</row>
    <row r="58" spans="1:61" ht="20.100000000000001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</row>
    <row r="59" spans="1:61" ht="20.100000000000001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</row>
    <row r="60" spans="1:61" ht="20.100000000000001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</row>
    <row r="61" spans="1:61" ht="20.100000000000001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</row>
    <row r="62" spans="1:61" ht="20.100000000000001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</row>
    <row r="63" spans="1:61" ht="20.100000000000001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</row>
    <row r="64" spans="1:61" ht="20.100000000000001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</row>
    <row r="65" spans="1:61" ht="20.100000000000001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</row>
    <row r="66" spans="1:61" ht="20.100000000000001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</row>
    <row r="67" spans="1:61" ht="20.100000000000001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</row>
    <row r="68" spans="1:61" ht="20.100000000000001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</row>
    <row r="69" spans="1:61" ht="20.100000000000001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</row>
    <row r="70" spans="1:61" ht="20.100000000000001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</row>
    <row r="71" spans="1:61" ht="20.100000000000001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</row>
    <row r="72" spans="1:61" ht="20.100000000000001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</row>
    <row r="73" spans="1:61" ht="20.100000000000001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</row>
    <row r="74" spans="1:61" ht="20.100000000000001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</row>
    <row r="75" spans="1:61" ht="20.100000000000001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</row>
    <row r="76" spans="1:61" ht="20.100000000000001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</row>
    <row r="77" spans="1:61" ht="20.100000000000001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</row>
    <row r="78" spans="1:61" ht="20.100000000000001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</row>
    <row r="79" spans="1:61" ht="20.100000000000001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</row>
    <row r="80" spans="1:61" ht="20.100000000000001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</row>
    <row r="81" spans="1:61" ht="20.100000000000001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</row>
    <row r="82" spans="1:61" ht="20.100000000000001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</row>
    <row r="83" spans="1:61" ht="20.100000000000001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</row>
    <row r="84" spans="1:61" ht="20.100000000000001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</row>
    <row r="85" spans="1:61" ht="20.100000000000001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</row>
    <row r="86" spans="1:61" ht="20.100000000000001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</row>
    <row r="87" spans="1:61" ht="20.100000000000001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</row>
    <row r="88" spans="1:61" ht="20.100000000000001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</row>
    <row r="89" spans="1:61" ht="20.100000000000001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</row>
    <row r="90" spans="1:61" ht="20.100000000000001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</row>
    <row r="91" spans="1:61" ht="20.100000000000001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</row>
    <row r="92" spans="1:61" ht="20.100000000000001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</row>
    <row r="93" spans="1:61" ht="20.100000000000001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</row>
    <row r="94" spans="1:61" ht="20.100000000000001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</row>
    <row r="95" spans="1:61" ht="20.100000000000001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</row>
    <row r="96" spans="1:61" ht="20.100000000000001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</row>
    <row r="97" spans="1:61" ht="20.100000000000001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</row>
    <row r="98" spans="1:61" ht="20.100000000000001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</row>
    <row r="99" spans="1:61" ht="20.100000000000001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</row>
    <row r="100" spans="1:61" ht="20.100000000000001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</row>
    <row r="101" spans="1:61" ht="20.100000000000001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</row>
    <row r="102" spans="1:61" ht="20.100000000000001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</row>
    <row r="103" spans="1:61" ht="20.100000000000001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</row>
    <row r="104" spans="1:61" ht="20.100000000000001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</row>
    <row r="105" spans="1:61" ht="20.100000000000001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</row>
    <row r="106" spans="1:61" ht="20.100000000000001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</row>
    <row r="107" spans="1:61" ht="20.100000000000001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</row>
    <row r="108" spans="1:61" ht="20.100000000000001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</row>
    <row r="109" spans="1:61" ht="20.100000000000001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</row>
    <row r="110" spans="1:61" ht="20.100000000000001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</row>
    <row r="111" spans="1:61" ht="20.100000000000001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</row>
    <row r="112" spans="1:61" ht="20.100000000000001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</row>
    <row r="113" spans="1:61" ht="20.100000000000001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</row>
    <row r="114" spans="1:61" ht="20.100000000000001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</row>
    <row r="115" spans="1:61" ht="20.100000000000001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</row>
    <row r="116" spans="1:61" ht="20.100000000000001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</row>
    <row r="117" spans="1:61" ht="20.100000000000001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</row>
    <row r="118" spans="1:61" ht="20.100000000000001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</row>
    <row r="119" spans="1:61" ht="20.100000000000001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</row>
    <row r="120" spans="1:61" ht="20.100000000000001" customHeight="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</row>
    <row r="121" spans="1:61" ht="20.100000000000001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</row>
    <row r="122" spans="1:61" ht="20.100000000000001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</row>
    <row r="123" spans="1:61" ht="20.100000000000001" customHeight="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</row>
    <row r="124" spans="1:61" ht="20.100000000000001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</row>
    <row r="125" spans="1:61" ht="20.100000000000001" customHeight="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</row>
    <row r="126" spans="1:61" ht="20.100000000000001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</row>
    <row r="127" spans="1:61" ht="20.100000000000001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</row>
    <row r="128" spans="1:61" ht="20.100000000000001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</row>
    <row r="129" spans="1:61" ht="20.100000000000001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</row>
    <row r="130" spans="1:61" ht="20.100000000000001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</row>
    <row r="131" spans="1:61" ht="20.100000000000001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</row>
    <row r="132" spans="1:61" ht="20.100000000000001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</row>
    <row r="133" spans="1:61" ht="20.100000000000001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</row>
    <row r="134" spans="1:61" ht="20.100000000000001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</row>
    <row r="135" spans="1:61" ht="20.100000000000001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</row>
    <row r="136" spans="1:61" ht="20.100000000000001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</row>
    <row r="137" spans="1:61" ht="20.100000000000001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</row>
    <row r="138" spans="1:61" ht="20.100000000000001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</row>
    <row r="139" spans="1:61" ht="20.100000000000001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</row>
    <row r="140" spans="1:61" ht="20.100000000000001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</row>
    <row r="141" spans="1:61" ht="20.100000000000001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</row>
    <row r="142" spans="1:61" ht="20.100000000000001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</row>
    <row r="143" spans="1:61" ht="20.100000000000001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</row>
    <row r="144" spans="1:61" ht="20.100000000000001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</row>
    <row r="145" spans="1:61" ht="20.100000000000001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</row>
    <row r="146" spans="1:61" ht="20.100000000000001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</row>
    <row r="147" spans="1:61" ht="20.100000000000001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</row>
    <row r="148" spans="1:61" ht="20.100000000000001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</row>
    <row r="149" spans="1:61" ht="20.100000000000001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</row>
    <row r="150" spans="1:61" ht="20.100000000000001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</row>
    <row r="151" spans="1:61" ht="20.100000000000001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</row>
    <row r="152" spans="1:61" ht="20.100000000000001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</row>
    <row r="153" spans="1:61" ht="20.100000000000001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</row>
    <row r="154" spans="1:61" ht="20.100000000000001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</row>
    <row r="155" spans="1:61" ht="20.100000000000001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</row>
    <row r="156" spans="1:61" ht="20.100000000000001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</row>
    <row r="157" spans="1:61" ht="20.100000000000001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</row>
    <row r="158" spans="1:61" ht="20.100000000000001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</row>
    <row r="159" spans="1:61" ht="20.100000000000001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</row>
    <row r="160" spans="1:61" ht="20.100000000000001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</row>
    <row r="161" spans="1:61" ht="20.100000000000001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</row>
    <row r="162" spans="1:61" ht="20.100000000000001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</row>
    <row r="163" spans="1:61" ht="20.100000000000001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</row>
    <row r="164" spans="1:61" ht="20.100000000000001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</row>
    <row r="165" spans="1:61" ht="20.100000000000001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</row>
    <row r="166" spans="1:61" ht="20.100000000000001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</row>
    <row r="167" spans="1:61" ht="20.100000000000001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</row>
    <row r="168" spans="1:61" ht="20.100000000000001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</row>
    <row r="169" spans="1:61" ht="20.100000000000001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</row>
    <row r="170" spans="1:61" ht="20.100000000000001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</row>
    <row r="171" spans="1:61" ht="20.100000000000001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</row>
    <row r="172" spans="1:61" ht="20.100000000000001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</row>
    <row r="173" spans="1:61" ht="20.100000000000001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</row>
    <row r="174" spans="1:61" ht="20.100000000000001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</row>
    <row r="175" spans="1:61" ht="20.100000000000001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</row>
    <row r="176" spans="1:61" ht="20.100000000000001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</row>
    <row r="177" spans="1:61" ht="20.100000000000001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</row>
    <row r="178" spans="1:61" ht="20.100000000000001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</row>
    <row r="179" spans="1:61" ht="20.100000000000001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</row>
    <row r="180" spans="1:61" ht="20.100000000000001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</row>
    <row r="181" spans="1:61" ht="20.100000000000001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</row>
    <row r="182" spans="1:61" ht="20.100000000000001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</row>
    <row r="183" spans="1:61" ht="20.100000000000001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</row>
    <row r="184" spans="1:61" ht="20.100000000000001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</row>
    <row r="185" spans="1:61" ht="20.100000000000001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</row>
    <row r="186" spans="1:61" ht="20.100000000000001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</row>
    <row r="187" spans="1:61" ht="20.100000000000001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</row>
    <row r="188" spans="1:61" ht="20.100000000000001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</row>
    <row r="189" spans="1:61" ht="20.100000000000001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</row>
    <row r="190" spans="1:61" ht="20.100000000000001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</row>
    <row r="191" spans="1:61" ht="20.100000000000001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</row>
    <row r="192" spans="1:61" ht="20.100000000000001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</row>
    <row r="193" spans="1:61" ht="20.100000000000001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</row>
    <row r="194" spans="1:61" ht="20.100000000000001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</row>
    <row r="195" spans="1:61" ht="20.100000000000001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</row>
    <row r="196" spans="1:61" ht="20.100000000000001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</row>
    <row r="197" spans="1:61" ht="20.100000000000001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</row>
    <row r="198" spans="1:61" ht="20.100000000000001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</row>
    <row r="199" spans="1:61" ht="20.100000000000001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</row>
    <row r="200" spans="1:61" ht="20.100000000000001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</row>
    <row r="201" spans="1:61" ht="20.100000000000001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</row>
    <row r="202" spans="1:61" ht="20.100000000000001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</row>
    <row r="203" spans="1:61" ht="20.100000000000001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</row>
    <row r="204" spans="1:61" ht="20.100000000000001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</row>
    <row r="205" spans="1:61" ht="20.100000000000001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</row>
    <row r="206" spans="1:61" ht="20.100000000000001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</row>
    <row r="207" spans="1:61" ht="20.100000000000001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</row>
    <row r="208" spans="1:61" ht="20.100000000000001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</row>
    <row r="209" spans="1:61" ht="20.100000000000001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</row>
    <row r="210" spans="1:61" ht="20.100000000000001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</row>
    <row r="211" spans="1:61" ht="20.100000000000001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</row>
    <row r="212" spans="1:61" ht="20.100000000000001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</row>
    <row r="213" spans="1:61" ht="20.100000000000001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</row>
    <row r="214" spans="1:61" ht="20.100000000000001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</row>
    <row r="215" spans="1:61" ht="20.100000000000001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</row>
    <row r="216" spans="1:61" ht="20.100000000000001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</row>
    <row r="217" spans="1:61" ht="20.100000000000001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</row>
    <row r="218" spans="1:61" ht="20.100000000000001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</row>
    <row r="219" spans="1:61" ht="20.100000000000001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</row>
    <row r="220" spans="1:61" ht="20.100000000000001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</row>
    <row r="221" spans="1:61" ht="20.100000000000001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</row>
    <row r="222" spans="1:61" ht="20.100000000000001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</row>
    <row r="223" spans="1:61" ht="20.100000000000001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</row>
    <row r="224" spans="1:61" ht="20.100000000000001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</row>
    <row r="225" spans="1:14" ht="20.100000000000001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</row>
    <row r="226" spans="1:14" ht="20.100000000000001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</row>
    <row r="227" spans="1:14" ht="20.100000000000001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</row>
    <row r="228" spans="1:14" ht="20.100000000000001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</row>
    <row r="229" spans="1:14" ht="20.100000000000001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</row>
    <row r="230" spans="1:14" ht="20.100000000000001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1:14" ht="20.100000000000001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</row>
    <row r="232" spans="1:14" ht="20.100000000000001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</row>
    <row r="233" spans="1:14" ht="20.100000000000001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</row>
    <row r="234" spans="1:14" ht="20.100000000000001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1:14" ht="20.100000000000001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1:14" ht="20.100000000000001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</row>
    <row r="237" spans="1:14" ht="20.100000000000001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1:14" ht="20.100000000000001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</row>
    <row r="239" spans="1:14" ht="20.100000000000001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1:14" ht="20.100000000000001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</row>
    <row r="241" spans="1:14" ht="20.100000000000001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1:14" ht="20.100000000000001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</row>
    <row r="243" spans="1:14" ht="20.100000000000001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</row>
    <row r="244" spans="1:14" ht="20.100000000000001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</row>
    <row r="245" spans="1:14" ht="20.100000000000001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1:14" ht="20.100000000000001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1:14" ht="20.100000000000001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</row>
    <row r="248" spans="1:14" ht="20.100000000000001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</row>
    <row r="249" spans="1:14" ht="20.100000000000001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1:14" ht="20.100000000000001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1:14" ht="20.100000000000001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1:14" ht="20.100000000000001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1:14" ht="20.100000000000001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1:14" ht="20.100000000000001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1:14" ht="20.100000000000001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</row>
    <row r="256" spans="1:14" ht="20.100000000000001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</row>
    <row r="257" spans="1:14" ht="20.100000000000001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</row>
    <row r="258" spans="1:14" ht="20.100000000000001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</row>
    <row r="259" spans="1:14" ht="20.100000000000001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</row>
    <row r="260" spans="1:14" ht="20.100000000000001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1:14" ht="20.100000000000001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</row>
    <row r="262" spans="1:14" ht="20.100000000000001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1:14" ht="20.100000000000001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1:14" ht="20.100000000000001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1:14" ht="20.100000000000001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</row>
    <row r="266" spans="1:14" ht="20.100000000000001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1:14" ht="20.100000000000001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</row>
    <row r="268" spans="1:14" ht="20.100000000000001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</row>
    <row r="269" spans="1:14" ht="20.100000000000001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</row>
    <row r="270" spans="1:14" ht="20.100000000000001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</row>
    <row r="271" spans="1:14" ht="20.100000000000001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</row>
    <row r="272" spans="1:14" ht="20.100000000000001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1:14" ht="20.100000000000001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</row>
    <row r="274" spans="1:14" ht="20.100000000000001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</row>
    <row r="275" spans="1:14" ht="20.100000000000001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</row>
    <row r="276" spans="1:14" ht="20.100000000000001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</row>
    <row r="277" spans="1:14" ht="20.100000000000001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1:14" ht="20.100000000000001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1:14" ht="20.100000000000001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1:14" ht="20.100000000000001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</row>
    <row r="281" spans="1:14" ht="20.100000000000001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1:14" ht="20.100000000000001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</row>
    <row r="283" spans="1:14" ht="20.100000000000001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</row>
    <row r="284" spans="1:14" ht="20.100000000000001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</row>
    <row r="285" spans="1:14" ht="20.100000000000001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1:14" ht="20.100000000000001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1:14" ht="20.100000000000001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1:14" ht="20.100000000000001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1:14" ht="20.100000000000001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1:14" ht="20.100000000000001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1:14" ht="20.100000000000001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1:14" ht="20.100000000000001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1:14" ht="20.100000000000001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</sheetData>
  <sheetProtection formatCells="0" selectLockedCells="1"/>
  <sortState ref="Q4:Q21">
    <sortCondition ref="Q4:Q21"/>
  </sortState>
  <mergeCells count="159">
    <mergeCell ref="C41:E41"/>
    <mergeCell ref="I41:K41"/>
    <mergeCell ref="I39:K39"/>
    <mergeCell ref="A26:B26"/>
    <mergeCell ref="I38:K38"/>
    <mergeCell ref="A37:K37"/>
    <mergeCell ref="A34:K34"/>
    <mergeCell ref="A32:B32"/>
    <mergeCell ref="I32:K32"/>
    <mergeCell ref="C32:E32"/>
    <mergeCell ref="F32:H32"/>
    <mergeCell ref="C39:E39"/>
    <mergeCell ref="F6:G6"/>
    <mergeCell ref="F7:G7"/>
    <mergeCell ref="I13:K13"/>
    <mergeCell ref="C33:E33"/>
    <mergeCell ref="F33:H33"/>
    <mergeCell ref="I33:K33"/>
    <mergeCell ref="I14:K14"/>
    <mergeCell ref="I15:K15"/>
    <mergeCell ref="I16:K16"/>
    <mergeCell ref="A24:K24"/>
    <mergeCell ref="A29:K29"/>
    <mergeCell ref="A23:B23"/>
    <mergeCell ref="I26:K26"/>
    <mergeCell ref="C22:E22"/>
    <mergeCell ref="L24:M24"/>
    <mergeCell ref="F17:H17"/>
    <mergeCell ref="I20:K20"/>
    <mergeCell ref="I21:K21"/>
    <mergeCell ref="A4:E4"/>
    <mergeCell ref="F4:I4"/>
    <mergeCell ref="J4:M4"/>
    <mergeCell ref="J5:K5"/>
    <mergeCell ref="C5:E5"/>
    <mergeCell ref="C6:E6"/>
    <mergeCell ref="C7:E7"/>
    <mergeCell ref="J6:K6"/>
    <mergeCell ref="J7:K7"/>
    <mergeCell ref="L5:M5"/>
    <mergeCell ref="L6:M6"/>
    <mergeCell ref="L7:M7"/>
    <mergeCell ref="H5:I5"/>
    <mergeCell ref="H6:I6"/>
    <mergeCell ref="H7:I7"/>
    <mergeCell ref="F5:G5"/>
    <mergeCell ref="E13:H15"/>
    <mergeCell ref="A17:D17"/>
    <mergeCell ref="A25:B25"/>
    <mergeCell ref="C25:E25"/>
    <mergeCell ref="F25:H25"/>
    <mergeCell ref="L19:M19"/>
    <mergeCell ref="L20:M21"/>
    <mergeCell ref="L22:M23"/>
    <mergeCell ref="F23:H23"/>
    <mergeCell ref="C23:E23"/>
    <mergeCell ref="F20:H20"/>
    <mergeCell ref="C21:E21"/>
    <mergeCell ref="F21:H21"/>
    <mergeCell ref="A19:K19"/>
    <mergeCell ref="I22:K22"/>
    <mergeCell ref="A22:B22"/>
    <mergeCell ref="A21:B21"/>
    <mergeCell ref="F27:H27"/>
    <mergeCell ref="C28:E28"/>
    <mergeCell ref="L34:M34"/>
    <mergeCell ref="I40:K40"/>
    <mergeCell ref="A42:D42"/>
    <mergeCell ref="L27:M28"/>
    <mergeCell ref="L8:M8"/>
    <mergeCell ref="C8:E8"/>
    <mergeCell ref="H8:I8"/>
    <mergeCell ref="H10:I10"/>
    <mergeCell ref="I12:K12"/>
    <mergeCell ref="L9:M9"/>
    <mergeCell ref="H9:I9"/>
    <mergeCell ref="L11:M11"/>
    <mergeCell ref="A12:D12"/>
    <mergeCell ref="C9:E9"/>
    <mergeCell ref="C10:E10"/>
    <mergeCell ref="A20:B20"/>
    <mergeCell ref="A13:D15"/>
    <mergeCell ref="L12:M15"/>
    <mergeCell ref="E12:H12"/>
    <mergeCell ref="F22:H22"/>
    <mergeCell ref="C20:E20"/>
    <mergeCell ref="I23:K23"/>
    <mergeCell ref="I17:K17"/>
    <mergeCell ref="K48:M48"/>
    <mergeCell ref="F47:I48"/>
    <mergeCell ref="E47:E48"/>
    <mergeCell ref="I35:K35"/>
    <mergeCell ref="K44:M44"/>
    <mergeCell ref="K46:M46"/>
    <mergeCell ref="C46:D46"/>
    <mergeCell ref="C45:D45"/>
    <mergeCell ref="F46:I46"/>
    <mergeCell ref="L29:M29"/>
    <mergeCell ref="I25:K25"/>
    <mergeCell ref="C26:E26"/>
    <mergeCell ref="F26:H26"/>
    <mergeCell ref="L30:M31"/>
    <mergeCell ref="C31:E31"/>
    <mergeCell ref="F31:H31"/>
    <mergeCell ref="I31:K31"/>
    <mergeCell ref="F30:H30"/>
    <mergeCell ref="L25:M26"/>
    <mergeCell ref="I28:K28"/>
    <mergeCell ref="F28:H28"/>
    <mergeCell ref="I27:K27"/>
    <mergeCell ref="C27:E27"/>
    <mergeCell ref="A45:B45"/>
    <mergeCell ref="A46:B46"/>
    <mergeCell ref="A47:B47"/>
    <mergeCell ref="A48:B48"/>
    <mergeCell ref="C48:D48"/>
    <mergeCell ref="C47:D47"/>
    <mergeCell ref="K47:M47"/>
    <mergeCell ref="A35:B35"/>
    <mergeCell ref="C35:E35"/>
    <mergeCell ref="F35:H35"/>
    <mergeCell ref="L37:M37"/>
    <mergeCell ref="A38:B38"/>
    <mergeCell ref="K43:M43"/>
    <mergeCell ref="K45:M45"/>
    <mergeCell ref="E42:J42"/>
    <mergeCell ref="K42:M42"/>
    <mergeCell ref="L35:M36"/>
    <mergeCell ref="I36:K36"/>
    <mergeCell ref="A43:D44"/>
    <mergeCell ref="F43:I43"/>
    <mergeCell ref="F44:I44"/>
    <mergeCell ref="A41:B41"/>
    <mergeCell ref="E43:E46"/>
    <mergeCell ref="F45:I45"/>
    <mergeCell ref="A1:M3"/>
    <mergeCell ref="A36:B36"/>
    <mergeCell ref="C36:E36"/>
    <mergeCell ref="F36:H36"/>
    <mergeCell ref="J10:M10"/>
    <mergeCell ref="L38:M41"/>
    <mergeCell ref="B11:K11"/>
    <mergeCell ref="C38:E38"/>
    <mergeCell ref="A39:B39"/>
    <mergeCell ref="A40:B40"/>
    <mergeCell ref="A30:B30"/>
    <mergeCell ref="C30:E30"/>
    <mergeCell ref="I30:K30"/>
    <mergeCell ref="F38:H41"/>
    <mergeCell ref="L16:M17"/>
    <mergeCell ref="A18:K18"/>
    <mergeCell ref="L32:M33"/>
    <mergeCell ref="A33:B33"/>
    <mergeCell ref="A16:E16"/>
    <mergeCell ref="F16:H16"/>
    <mergeCell ref="C40:E40"/>
    <mergeCell ref="A31:B31"/>
    <mergeCell ref="A28:B28"/>
    <mergeCell ref="A27:B27"/>
  </mergeCells>
  <dataValidations count="12">
    <dataValidation type="list" allowBlank="1" showInputMessage="1" showErrorMessage="1" promptTitle="Choose Housing Type" prompt="Make a choice from the drop down menu." sqref="C45">
      <formula1>Housing_Type</formula1>
    </dataValidation>
    <dataValidation type="list" allowBlank="1" showInputMessage="1" showErrorMessage="1" promptTitle="Energy Specialist Name" prompt="Choose the Energy Specialist name from the drop down menu" sqref="C48:D48">
      <formula1>Energy_Specialists</formula1>
    </dataValidation>
    <dataValidation type="list" allowBlank="1" showInputMessage="1" showErrorMessage="1" promptTitle="Choose NLI or LI Indicator Here" prompt="Make a selection here" sqref="F46:I46">
      <formula1>Income_Level</formula1>
    </dataValidation>
    <dataValidation type="list" allowBlank="1" showInputMessage="1" showErrorMessage="1" promptTitle="Choose Customer or Owner" prompt="Indicate who should receive payments" sqref="F45:I45">
      <formula1>Send_Payment_To</formula1>
    </dataValidation>
    <dataValidation type="list" allowBlank="1" showInputMessage="1" showErrorMessage="1" promptTitle="Choose Payment Type" prompt="Incentive, loan, grant or repayment" sqref="F43:I43">
      <formula1>Payment_Type</formula1>
    </dataValidation>
    <dataValidation type="list" showInputMessage="1" showErrorMessage="1" promptTitle="Choose Payment Type" prompt="Incentive, loan, grant or repayment_x000a_" sqref="F44:I44">
      <formula1>Payment_Type</formula1>
    </dataValidation>
    <dataValidation type="date" allowBlank="1" showInputMessage="1" showErrorMessage="1" sqref="C47:D47">
      <formula1>40544</formula1>
      <formula2>55153</formula2>
    </dataValidation>
    <dataValidation type="list" allowBlank="1" showInputMessage="1" showErrorMessage="1" sqref="L38:M41">
      <formula1>Air_Seal_Codes</formula1>
    </dataValidation>
    <dataValidation type="list" allowBlank="1" showInputMessage="1" showErrorMessage="1" sqref="L12:M17">
      <formula1>Window_Codes</formula1>
    </dataValidation>
    <dataValidation type="list" allowBlank="1" showInputMessage="1" showErrorMessage="1" sqref="L20:M23">
      <formula1>Attic_Insulation_Codes</formula1>
    </dataValidation>
    <dataValidation type="list" allowBlank="1" showInputMessage="1" showErrorMessage="1" sqref="L25:M28">
      <formula1>Wall_Insulation_Codes</formula1>
    </dataValidation>
    <dataValidation type="list" allowBlank="1" showInputMessage="1" showErrorMessage="1" sqref="L30:M33">
      <formula1>Floor_Insulation_Codes</formula1>
    </dataValidation>
  </dataValidations>
  <printOptions horizontalCentered="1" verticalCentered="1"/>
  <pageMargins left="0" right="0" top="0.18" bottom="0.46500000000000002" header="1.4999999999999999E-2" footer="0.25"/>
  <pageSetup scale="72" orientation="portrait" r:id="rId1"/>
  <headerFooter alignWithMargins="0">
    <oddFooter>&amp;L&amp;"Arial,Regular"&amp;8 9/9/13&amp;R&amp;9&amp;G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16</xdr:row>
                    <xdr:rowOff>9525</xdr:rowOff>
                  </from>
                  <to>
                    <xdr:col>5</xdr:col>
                    <xdr:colOff>371475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</xdr:col>
                    <xdr:colOff>47625</xdr:colOff>
                    <xdr:row>16</xdr:row>
                    <xdr:rowOff>9525</xdr:rowOff>
                  </from>
                  <to>
                    <xdr:col>1</xdr:col>
                    <xdr:colOff>352425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9525</xdr:rowOff>
                  </from>
                  <to>
                    <xdr:col>4</xdr:col>
                    <xdr:colOff>361950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5</xdr:col>
                    <xdr:colOff>66675</xdr:colOff>
                    <xdr:row>15</xdr:row>
                    <xdr:rowOff>9525</xdr:rowOff>
                  </from>
                  <to>
                    <xdr:col>5</xdr:col>
                    <xdr:colOff>371475</xdr:colOff>
                    <xdr:row>15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53"/>
  <sheetViews>
    <sheetView showGridLines="0" zoomScaleNormal="100" workbookViewId="0">
      <selection activeCell="Q21" sqref="Q21"/>
    </sheetView>
  </sheetViews>
  <sheetFormatPr defaultRowHeight="15" x14ac:dyDescent="0.25"/>
  <cols>
    <col min="1" max="1" width="2.5703125" customWidth="1"/>
    <col min="2" max="2" width="22.7109375" customWidth="1"/>
    <col min="3" max="3" width="14.7109375" style="6" customWidth="1"/>
    <col min="4" max="4" width="19.140625" customWidth="1"/>
    <col min="5" max="5" width="13.42578125" customWidth="1"/>
    <col min="6" max="6" width="21.42578125" customWidth="1"/>
    <col min="7" max="7" width="3.42578125" customWidth="1"/>
    <col min="8" max="8" width="4.42578125" hidden="1" customWidth="1"/>
    <col min="9" max="9" width="14.140625" style="6" hidden="1" customWidth="1"/>
    <col min="10" max="10" width="15.42578125" style="6" hidden="1" customWidth="1"/>
    <col min="11" max="11" width="9.140625" hidden="1" customWidth="1"/>
    <col min="12" max="12" width="11.5703125" hidden="1" customWidth="1"/>
    <col min="13" max="15" width="9.140625" hidden="1" customWidth="1"/>
  </cols>
  <sheetData>
    <row r="1" spans="1:24" ht="4.5" customHeight="1" thickBot="1" x14ac:dyDescent="0.3">
      <c r="A1" s="11"/>
      <c r="B1" s="11"/>
      <c r="C1" s="12"/>
      <c r="D1" s="12"/>
      <c r="E1" s="12"/>
      <c r="F1" s="11"/>
      <c r="G1" s="13"/>
      <c r="H1" s="12"/>
      <c r="I1" s="12"/>
      <c r="J1" s="12"/>
      <c r="K1" s="11"/>
      <c r="L1" s="14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7.25" thickTop="1" thickBot="1" x14ac:dyDescent="0.3">
      <c r="A2" s="11"/>
      <c r="B2" s="40" t="s">
        <v>71</v>
      </c>
      <c r="C2" s="41"/>
      <c r="D2" s="41"/>
      <c r="E2" s="41"/>
      <c r="F2" s="38"/>
      <c r="G2" s="13"/>
      <c r="H2" s="12"/>
      <c r="I2" s="12"/>
      <c r="J2" s="12"/>
      <c r="K2" s="11"/>
      <c r="L2" s="14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14.75" customHeight="1" x14ac:dyDescent="0.25">
      <c r="A3" s="11"/>
      <c r="B3" s="360" t="s">
        <v>162</v>
      </c>
      <c r="C3" s="361"/>
      <c r="D3" s="361"/>
      <c r="E3" s="361"/>
      <c r="F3" s="362"/>
      <c r="G3" s="13"/>
      <c r="H3" s="12"/>
      <c r="I3" s="356" t="s">
        <v>156</v>
      </c>
      <c r="J3" s="356"/>
      <c r="K3" s="356"/>
      <c r="L3" s="356"/>
      <c r="M3" s="356"/>
      <c r="N3" s="356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6" customHeight="1" x14ac:dyDescent="0.25">
      <c r="A4" s="11"/>
      <c r="B4" s="363"/>
      <c r="C4" s="364"/>
      <c r="D4" s="364"/>
      <c r="E4" s="364"/>
      <c r="F4" s="365"/>
      <c r="G4" s="13"/>
      <c r="H4" s="19"/>
      <c r="I4" s="84"/>
      <c r="J4" s="84"/>
      <c r="K4" s="18"/>
      <c r="L4" s="14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7" customFormat="1" ht="15.75" thickBot="1" x14ac:dyDescent="0.3">
      <c r="A5" s="20"/>
      <c r="B5" s="366" t="s">
        <v>157</v>
      </c>
      <c r="C5" s="367"/>
      <c r="D5" s="42"/>
      <c r="E5" s="42"/>
      <c r="F5" s="43"/>
      <c r="G5" s="24"/>
      <c r="H5" s="24"/>
      <c r="I5" s="84"/>
      <c r="J5" s="84"/>
      <c r="K5" s="18"/>
      <c r="L5" s="16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s="7" customFormat="1" x14ac:dyDescent="0.25">
      <c r="A6" s="20"/>
      <c r="B6" s="357" t="s">
        <v>49</v>
      </c>
      <c r="C6" s="358"/>
      <c r="D6" s="358"/>
      <c r="E6" s="358"/>
      <c r="F6" s="359"/>
      <c r="G6" s="23"/>
      <c r="H6" s="25"/>
      <c r="I6" s="12"/>
      <c r="J6" s="12"/>
      <c r="K6" s="18"/>
      <c r="L6" s="16"/>
      <c r="M6" s="22"/>
      <c r="N6" s="22"/>
      <c r="O6" s="22" t="s">
        <v>25</v>
      </c>
      <c r="P6" s="22"/>
      <c r="Q6" s="22"/>
      <c r="R6" s="22"/>
      <c r="S6" s="22"/>
      <c r="T6" s="22"/>
      <c r="U6" s="22"/>
      <c r="V6" s="22"/>
      <c r="W6" s="22"/>
      <c r="X6" s="22"/>
    </row>
    <row r="7" spans="1:24" s="7" customFormat="1" ht="15" customHeight="1" x14ac:dyDescent="0.25">
      <c r="A7" s="20"/>
      <c r="B7" s="368" t="e">
        <f>IF(E7&lt;0.45, "Whole-House mechanical ventilation required!", "Whole-House ventilation not required.")</f>
        <v>#DIV/0!</v>
      </c>
      <c r="C7" s="369"/>
      <c r="D7" s="370"/>
      <c r="E7" s="37" t="e">
        <f>E16*60/E14/20</f>
        <v>#DIV/0!</v>
      </c>
      <c r="F7" s="44" t="s">
        <v>80</v>
      </c>
      <c r="G7" s="23"/>
      <c r="H7" s="26"/>
      <c r="I7" s="12"/>
      <c r="J7" s="12"/>
      <c r="K7" s="18"/>
      <c r="L7" s="16"/>
      <c r="M7" s="22"/>
      <c r="N7" s="22"/>
      <c r="O7" s="22" t="s">
        <v>26</v>
      </c>
      <c r="P7" s="22"/>
      <c r="Q7" s="22"/>
      <c r="R7" s="22"/>
      <c r="S7" s="22"/>
      <c r="T7" s="22"/>
      <c r="U7" s="22"/>
      <c r="V7" s="22"/>
      <c r="W7" s="22"/>
      <c r="X7" s="22"/>
    </row>
    <row r="8" spans="1:24" s="7" customFormat="1" ht="15" customHeight="1" x14ac:dyDescent="0.25">
      <c r="A8" s="20"/>
      <c r="B8" s="332" t="s">
        <v>159</v>
      </c>
      <c r="C8" s="333"/>
      <c r="D8" s="334"/>
      <c r="E8" s="338" t="e">
        <f>IF(ROUND(E7,2)&lt;0.45, N13, "")</f>
        <v>#DIV/0!</v>
      </c>
      <c r="F8" s="340" t="s">
        <v>73</v>
      </c>
      <c r="G8" s="23"/>
      <c r="H8" s="26"/>
      <c r="I8" s="64"/>
      <c r="J8" s="64"/>
      <c r="K8" s="64"/>
      <c r="L8" s="63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s="7" customFormat="1" ht="15" customHeight="1" x14ac:dyDescent="0.25">
      <c r="A9" s="20"/>
      <c r="B9" s="335"/>
      <c r="C9" s="336"/>
      <c r="D9" s="337"/>
      <c r="E9" s="339"/>
      <c r="F9" s="341"/>
      <c r="G9" s="23"/>
      <c r="H9" s="26"/>
      <c r="I9" s="12"/>
      <c r="J9" s="12"/>
      <c r="K9" s="18"/>
      <c r="L9" s="16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s="7" customFormat="1" ht="15" customHeight="1" x14ac:dyDescent="0.25">
      <c r="A10" s="20"/>
      <c r="B10" s="332" t="s">
        <v>158</v>
      </c>
      <c r="C10" s="333"/>
      <c r="D10" s="334"/>
      <c r="E10" s="338" t="e">
        <f>IF(ROUND(E7,2)&lt;0.45, N21, "")</f>
        <v>#DIV/0!</v>
      </c>
      <c r="F10" s="340" t="s">
        <v>73</v>
      </c>
      <c r="G10" s="23"/>
      <c r="H10" s="26"/>
      <c r="I10" s="60"/>
      <c r="J10" s="79"/>
      <c r="K10" s="82"/>
      <c r="L10" s="67"/>
      <c r="M10" s="67"/>
      <c r="N10" s="68"/>
      <c r="O10" s="65"/>
      <c r="P10" s="65"/>
      <c r="Q10" s="65"/>
      <c r="R10" s="65"/>
      <c r="S10" s="65"/>
      <c r="T10" s="65"/>
      <c r="U10" s="65"/>
      <c r="V10" s="65"/>
      <c r="W10" s="65"/>
      <c r="X10" s="65"/>
    </row>
    <row r="11" spans="1:24" s="7" customFormat="1" ht="15.75" customHeight="1" x14ac:dyDescent="0.25">
      <c r="A11" s="20"/>
      <c r="B11" s="335"/>
      <c r="C11" s="336"/>
      <c r="D11" s="337"/>
      <c r="E11" s="339"/>
      <c r="F11" s="341"/>
      <c r="G11" s="23"/>
      <c r="H11" s="26"/>
      <c r="I11" s="349" t="s">
        <v>153</v>
      </c>
      <c r="J11" s="350"/>
      <c r="K11" s="83"/>
      <c r="L11" s="65"/>
      <c r="M11" s="65"/>
      <c r="N11" s="69"/>
      <c r="O11" s="65"/>
      <c r="P11" s="65"/>
      <c r="Q11" s="65"/>
      <c r="R11" s="65"/>
      <c r="S11" s="65"/>
      <c r="T11" s="65"/>
      <c r="U11" s="65"/>
      <c r="V11" s="65"/>
      <c r="W11" s="65"/>
      <c r="X11" s="65"/>
    </row>
    <row r="12" spans="1:24" s="7" customFormat="1" ht="33.75" customHeight="1" thickBot="1" x14ac:dyDescent="0.3">
      <c r="A12" s="20"/>
      <c r="B12" s="342" t="e">
        <f>CONCATENATE("Summary Notes: ",IF(ROUND(E7,2)&lt;0.45, I27, ""))</f>
        <v>#DIV/0!</v>
      </c>
      <c r="C12" s="343"/>
      <c r="D12" s="343"/>
      <c r="E12" s="343"/>
      <c r="F12" s="344"/>
      <c r="G12" s="23"/>
      <c r="H12" s="26"/>
      <c r="I12" s="57"/>
      <c r="J12" s="345" t="s">
        <v>78</v>
      </c>
      <c r="K12" s="331" t="s">
        <v>160</v>
      </c>
      <c r="L12" s="331"/>
      <c r="M12" s="331"/>
      <c r="N12" s="69"/>
      <c r="O12" s="65"/>
      <c r="P12" s="65"/>
      <c r="Q12" s="65"/>
      <c r="R12" s="65"/>
      <c r="S12" s="65"/>
      <c r="T12" s="65"/>
      <c r="U12" s="65"/>
      <c r="V12" s="65"/>
      <c r="W12" s="65"/>
      <c r="X12" s="65"/>
    </row>
    <row r="13" spans="1:24" s="7" customFormat="1" ht="15" customHeight="1" x14ac:dyDescent="0.25">
      <c r="A13" s="20"/>
      <c r="B13" s="353" t="s">
        <v>50</v>
      </c>
      <c r="C13" s="354"/>
      <c r="D13" s="354"/>
      <c r="E13" s="354"/>
      <c r="F13" s="355"/>
      <c r="G13" s="23"/>
      <c r="H13" s="26"/>
      <c r="I13" s="61" t="s">
        <v>154</v>
      </c>
      <c r="J13" s="345"/>
      <c r="K13" s="331"/>
      <c r="L13" s="331"/>
      <c r="M13" s="331"/>
      <c r="N13" s="70" t="e">
        <f>IF(VLOOKUP($E$15,I14:J17,2)/$E$14*60&gt;0.35, 0.35*$E$14/60,VLOOKUP($E$15,I14:J17,2))</f>
        <v>#DIV/0!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</row>
    <row r="14" spans="1:24" s="7" customFormat="1" ht="14.25" customHeight="1" x14ac:dyDescent="0.25">
      <c r="A14" s="20"/>
      <c r="B14" s="346" t="s">
        <v>66</v>
      </c>
      <c r="C14" s="347"/>
      <c r="D14" s="348"/>
      <c r="E14" s="48">
        <f>Building_Volume</f>
        <v>0</v>
      </c>
      <c r="F14" s="47" t="s">
        <v>65</v>
      </c>
      <c r="G14" s="23"/>
      <c r="H14" s="26"/>
      <c r="I14" s="57">
        <v>1</v>
      </c>
      <c r="J14" s="26">
        <v>45</v>
      </c>
      <c r="K14" s="83"/>
      <c r="L14" s="71" t="s">
        <v>161</v>
      </c>
      <c r="M14" s="65"/>
      <c r="N14" s="72" t="e">
        <f>N13/$E$14*60</f>
        <v>#DIV/0!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</row>
    <row r="15" spans="1:24" s="7" customFormat="1" ht="14.25" customHeight="1" x14ac:dyDescent="0.25">
      <c r="A15" s="20"/>
      <c r="B15" s="346" t="s">
        <v>64</v>
      </c>
      <c r="C15" s="347"/>
      <c r="D15" s="348"/>
      <c r="E15" s="27">
        <v>3</v>
      </c>
      <c r="F15" s="47" t="s">
        <v>63</v>
      </c>
      <c r="G15" s="23"/>
      <c r="H15" s="26"/>
      <c r="I15" s="57">
        <v>2</v>
      </c>
      <c r="J15" s="26">
        <v>60</v>
      </c>
      <c r="K15" s="83"/>
      <c r="L15" s="66"/>
      <c r="M15" s="65"/>
      <c r="N15" s="70"/>
      <c r="O15" s="65"/>
      <c r="P15" s="65"/>
      <c r="Q15" s="65"/>
      <c r="R15" s="65"/>
      <c r="S15" s="65"/>
      <c r="T15" s="65"/>
      <c r="U15" s="65"/>
      <c r="V15" s="65"/>
      <c r="W15" s="65"/>
      <c r="X15" s="65"/>
    </row>
    <row r="16" spans="1:24" s="7" customFormat="1" ht="14.25" customHeight="1" x14ac:dyDescent="0.25">
      <c r="A16" s="20"/>
      <c r="B16" s="346" t="s">
        <v>74</v>
      </c>
      <c r="C16" s="347"/>
      <c r="D16" s="348"/>
      <c r="E16" s="48">
        <f>IF('Exhibit F'!C39="", 'Exhibit F'!A39, 'Exhibit F'!C39)</f>
        <v>0</v>
      </c>
      <c r="F16" s="47" t="s">
        <v>62</v>
      </c>
      <c r="G16" s="13"/>
      <c r="H16" s="13"/>
      <c r="I16" s="57">
        <v>3</v>
      </c>
      <c r="J16" s="80">
        <v>75</v>
      </c>
      <c r="K16" s="83"/>
      <c r="L16" s="66"/>
      <c r="M16" s="65"/>
      <c r="N16" s="69"/>
      <c r="O16" s="65"/>
      <c r="P16" s="65"/>
      <c r="Q16" s="65"/>
      <c r="R16" s="65"/>
      <c r="S16" s="65"/>
      <c r="T16" s="65"/>
      <c r="U16" s="65"/>
      <c r="V16" s="65"/>
      <c r="W16" s="65"/>
      <c r="X16" s="65"/>
    </row>
    <row r="17" spans="1:24" s="7" customFormat="1" ht="14.25" customHeight="1" thickBot="1" x14ac:dyDescent="0.3">
      <c r="A17" s="20"/>
      <c r="B17" s="346" t="s">
        <v>61</v>
      </c>
      <c r="C17" s="347"/>
      <c r="D17" s="348"/>
      <c r="E17" s="372" t="s">
        <v>72</v>
      </c>
      <c r="F17" s="373"/>
      <c r="G17" s="13"/>
      <c r="H17" s="13"/>
      <c r="I17" s="57">
        <v>4</v>
      </c>
      <c r="J17" s="26">
        <v>90</v>
      </c>
      <c r="K17" s="83"/>
      <c r="L17" s="66"/>
      <c r="M17" s="65"/>
      <c r="N17" s="69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spans="1:24" s="7" customFormat="1" ht="45" x14ac:dyDescent="0.25">
      <c r="A18" s="20"/>
      <c r="B18" s="39" t="s">
        <v>150</v>
      </c>
      <c r="C18" s="8" t="s">
        <v>151</v>
      </c>
      <c r="D18" s="28" t="s">
        <v>152</v>
      </c>
      <c r="E18" s="28" t="s">
        <v>75</v>
      </c>
      <c r="F18" s="45" t="s">
        <v>76</v>
      </c>
      <c r="G18" s="13"/>
      <c r="H18" s="13"/>
      <c r="I18" s="59"/>
      <c r="J18" s="81"/>
      <c r="K18" s="74"/>
      <c r="L18" s="73"/>
      <c r="M18" s="74"/>
      <c r="N18" s="7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spans="1:24" s="7" customFormat="1" x14ac:dyDescent="0.25">
      <c r="A19" s="20"/>
      <c r="B19" s="88" t="s">
        <v>77</v>
      </c>
      <c r="C19" s="30"/>
      <c r="D19" s="30">
        <v>100</v>
      </c>
      <c r="E19" s="30" t="s">
        <v>25</v>
      </c>
      <c r="F19" s="46" t="s">
        <v>25</v>
      </c>
      <c r="G19" s="13"/>
      <c r="H19" s="29"/>
      <c r="I19" s="351" t="s">
        <v>155</v>
      </c>
      <c r="J19" s="352"/>
      <c r="K19" s="67"/>
      <c r="L19" s="76"/>
      <c r="M19" s="67"/>
      <c r="N19" s="68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spans="1:24" s="7" customFormat="1" ht="13.5" customHeight="1" x14ac:dyDescent="0.25">
      <c r="A20" s="20"/>
      <c r="B20" s="89" t="s">
        <v>163</v>
      </c>
      <c r="C20" s="85"/>
      <c r="D20" s="85">
        <v>100</v>
      </c>
      <c r="E20" s="30" t="s">
        <v>25</v>
      </c>
      <c r="F20" s="46" t="s">
        <v>25</v>
      </c>
      <c r="G20" s="13"/>
      <c r="H20" s="29"/>
      <c r="I20" s="57"/>
      <c r="J20" s="345" t="s">
        <v>79</v>
      </c>
      <c r="K20" s="331" t="s">
        <v>160</v>
      </c>
      <c r="L20" s="331"/>
      <c r="M20" s="331"/>
      <c r="N20" s="69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spans="1:24" s="7" customFormat="1" ht="13.5" customHeight="1" x14ac:dyDescent="0.25">
      <c r="A21" s="20"/>
      <c r="B21" s="90"/>
      <c r="C21" s="86"/>
      <c r="D21" s="86"/>
      <c r="E21" s="30"/>
      <c r="F21" s="46"/>
      <c r="G21" s="13"/>
      <c r="H21" s="29"/>
      <c r="I21" s="62" t="s">
        <v>154</v>
      </c>
      <c r="J21" s="345"/>
      <c r="K21" s="331"/>
      <c r="L21" s="331"/>
      <c r="M21" s="331"/>
      <c r="N21" s="70" t="e">
        <f>IF(VLOOKUP($E$15,I22:J25,2)/$E$14*60&gt;0.35, 0.35*$E$14/60+15,VLOOKUP($E$15,I22:J25,2))</f>
        <v>#DIV/0!</v>
      </c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s="7" customFormat="1" ht="13.5" customHeight="1" x14ac:dyDescent="0.25">
      <c r="A22" s="20"/>
      <c r="B22" s="89"/>
      <c r="C22" s="85"/>
      <c r="D22" s="85"/>
      <c r="E22" s="30"/>
      <c r="F22" s="46"/>
      <c r="G22" s="13"/>
      <c r="H22" s="29"/>
      <c r="I22" s="58">
        <v>1</v>
      </c>
      <c r="J22" s="80">
        <v>70</v>
      </c>
      <c r="K22" s="83"/>
      <c r="L22" s="71" t="s">
        <v>161</v>
      </c>
      <c r="M22" s="65"/>
      <c r="N22" s="72" t="e">
        <f>N21/$E$14*60</f>
        <v>#DIV/0!</v>
      </c>
      <c r="O22" s="65"/>
      <c r="P22" s="65"/>
      <c r="Q22" s="65"/>
      <c r="R22" s="65"/>
      <c r="S22" s="65"/>
      <c r="T22" s="65"/>
      <c r="U22" s="65"/>
      <c r="V22" s="65"/>
      <c r="W22" s="65"/>
      <c r="X22" s="65"/>
    </row>
    <row r="23" spans="1:24" s="7" customFormat="1" ht="13.5" customHeight="1" x14ac:dyDescent="0.25">
      <c r="A23" s="20"/>
      <c r="B23" s="89"/>
      <c r="C23" s="85"/>
      <c r="D23" s="85"/>
      <c r="E23" s="30"/>
      <c r="F23" s="46"/>
      <c r="G23" s="13"/>
      <c r="H23" s="29"/>
      <c r="I23" s="58">
        <v>2</v>
      </c>
      <c r="J23" s="80">
        <v>85</v>
      </c>
      <c r="K23" s="65"/>
      <c r="L23" s="77"/>
      <c r="M23" s="65"/>
      <c r="N23" s="69"/>
      <c r="O23" s="65"/>
      <c r="P23" s="65"/>
      <c r="Q23" s="65"/>
      <c r="R23" s="65"/>
      <c r="S23" s="65"/>
      <c r="T23" s="65"/>
      <c r="U23" s="65"/>
      <c r="V23" s="65"/>
      <c r="W23" s="65"/>
      <c r="X23" s="65"/>
    </row>
    <row r="24" spans="1:24" s="7" customFormat="1" ht="13.5" customHeight="1" x14ac:dyDescent="0.25">
      <c r="A24" s="20"/>
      <c r="B24" s="89"/>
      <c r="C24" s="85"/>
      <c r="D24" s="85"/>
      <c r="E24" s="30"/>
      <c r="F24" s="46"/>
      <c r="G24" s="13"/>
      <c r="H24" s="29"/>
      <c r="I24" s="58">
        <v>3</v>
      </c>
      <c r="J24" s="80">
        <v>100</v>
      </c>
      <c r="K24" s="65"/>
      <c r="L24" s="78"/>
      <c r="M24" s="65"/>
      <c r="N24" s="69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1:24" s="7" customFormat="1" ht="13.5" customHeight="1" x14ac:dyDescent="0.25">
      <c r="A25" s="20"/>
      <c r="B25" s="89"/>
      <c r="C25" s="85"/>
      <c r="D25" s="85"/>
      <c r="E25" s="30"/>
      <c r="F25" s="46"/>
      <c r="G25" s="13"/>
      <c r="H25" s="29"/>
      <c r="I25" s="58">
        <v>4</v>
      </c>
      <c r="J25" s="80">
        <v>115</v>
      </c>
      <c r="K25" s="65"/>
      <c r="L25" s="66"/>
      <c r="M25" s="65"/>
      <c r="N25" s="69"/>
      <c r="O25" s="65"/>
      <c r="P25" s="65"/>
      <c r="Q25" s="65"/>
      <c r="R25" s="65"/>
      <c r="S25" s="65"/>
      <c r="T25" s="65"/>
      <c r="U25" s="65"/>
      <c r="V25" s="65"/>
      <c r="W25" s="65"/>
      <c r="X25" s="65"/>
    </row>
    <row r="26" spans="1:24" s="7" customFormat="1" ht="13.5" customHeight="1" thickBot="1" x14ac:dyDescent="0.3">
      <c r="A26" s="20"/>
      <c r="B26" s="91"/>
      <c r="C26" s="87"/>
      <c r="D26" s="87"/>
      <c r="E26" s="92"/>
      <c r="F26" s="93"/>
      <c r="G26" s="13"/>
      <c r="H26" s="29"/>
      <c r="I26" s="59"/>
      <c r="J26" s="81"/>
      <c r="K26" s="74"/>
      <c r="L26" s="73"/>
      <c r="M26" s="74"/>
      <c r="N26" s="75"/>
      <c r="O26" s="65"/>
      <c r="P26" s="65"/>
      <c r="Q26" s="65"/>
      <c r="R26" s="65"/>
      <c r="S26" s="65"/>
      <c r="T26" s="65"/>
      <c r="U26" s="65"/>
      <c r="V26" s="65"/>
      <c r="W26" s="65"/>
      <c r="X26" s="65"/>
    </row>
    <row r="27" spans="1:24" s="7" customFormat="1" ht="13.5" customHeight="1" thickTop="1" x14ac:dyDescent="0.25">
      <c r="A27" s="20"/>
      <c r="B27" s="20"/>
      <c r="C27" s="20"/>
      <c r="D27" s="20"/>
      <c r="E27" s="20"/>
      <c r="F27" s="20"/>
      <c r="G27" s="13"/>
      <c r="H27" s="29"/>
      <c r="I27" s="56" t="e">
        <f>IF(OR(AND(C19&gt;E8,E19="Yes",F19="Yes"),AND(C20&gt;E8,E20="Yes",F20="Yes"),AND(C21&gt;E8,E21="Yes",F21="Yes"),AND(C22&gt;E8,E22="Yes",F22="Yes"),AND(C23&gt;E8,E23="Yes",F23="Yes"),AND(C24&gt;E8,E24="Yes",F24="Yes"),AND(C25&gt;E8,E25="Yes",F25="Yes"),AND(C26&gt;E8,E26="Yes",F26="Yes")),"An existing fan can be controlled to meet ventilation requirements, based on measured flow rates.  Fan must run twice per day, for at least 8 hrs total per day.",IF(OR(AND(D19&gt;E10,E19="Yes",F19="Yes"),AND(D20&gt;E10,E20="Yes",F20="Yes"),AND(D21&gt;E10,E21="Yes",F21="Yes"),AND(D22&gt;E10,E22="Yes",F22="Yes"),AND(D23&gt;E10,E23="Yes",F23="Yes"),AND(D24&gt;E10,E24="Yes",F24="Yes"),AND(D25&gt;E10,E25="Yes",F25="Yes"),AND(D26&gt;E10,E26="Yes",F26="Yes")),CONCATENATE("An existing fan can be controlled to meet ventilation requirements, based on rated flow rates.  Fan must run twice per day, for at least 8 hrs total per day."),CONCATENATE("Existing fans can not be used to meet ventilation requirements.  A fan with a rated flow of at least ",ROUND(E10,1)," cfm must be installed.  Fan must run twice per day, for at least 8 hrs total per day.")))</f>
        <v>#DIV/0!</v>
      </c>
      <c r="J27" s="29"/>
      <c r="K27" s="20"/>
      <c r="L27" s="16"/>
      <c r="M27" s="22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1:24" s="7" customFormat="1" x14ac:dyDescent="0.25">
      <c r="A28" s="20"/>
      <c r="B28" s="11"/>
      <c r="C28" s="20"/>
      <c r="D28" s="20"/>
      <c r="E28" s="20"/>
      <c r="F28" s="20"/>
      <c r="G28" s="13"/>
      <c r="H28" s="29"/>
      <c r="I28" s="56" t="e">
        <f>IF(ROUND(E7,2)&lt;0.45, CONCATENATE("ACHn = ", ROUND(E7,2), ", Whole-house mechanical ventilation required! See Ventilation Calculator tab."), "")</f>
        <v>#DIV/0!</v>
      </c>
      <c r="J28" s="29"/>
      <c r="K28" s="20"/>
      <c r="L28" s="16"/>
      <c r="M28" s="22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</row>
    <row r="29" spans="1:24" s="7" customFormat="1" x14ac:dyDescent="0.25">
      <c r="A29" s="20"/>
      <c r="B29" s="371" t="s">
        <v>60</v>
      </c>
      <c r="C29" s="371"/>
      <c r="D29" s="371"/>
      <c r="E29" s="371"/>
      <c r="F29" s="371"/>
      <c r="G29" s="13"/>
      <c r="H29" s="29"/>
      <c r="I29" s="29"/>
      <c r="J29" s="29"/>
      <c r="K29" s="20"/>
      <c r="L29" s="16"/>
      <c r="M29" s="22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</row>
    <row r="30" spans="1:24" s="7" customFormat="1" x14ac:dyDescent="0.25">
      <c r="A30" s="16"/>
      <c r="B30" s="371" t="s">
        <v>59</v>
      </c>
      <c r="C30" s="371"/>
      <c r="D30" s="371"/>
      <c r="E30" s="371"/>
      <c r="F30" s="371"/>
      <c r="G30" s="31"/>
      <c r="H30" s="32"/>
      <c r="I30" s="32"/>
      <c r="J30" s="32"/>
      <c r="K30" s="16"/>
      <c r="L30" s="16"/>
      <c r="M30" s="22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</row>
    <row r="31" spans="1:24" s="7" customFormat="1" ht="15" customHeight="1" x14ac:dyDescent="0.25">
      <c r="A31" s="16"/>
      <c r="B31" s="371" t="s">
        <v>58</v>
      </c>
      <c r="C31" s="371"/>
      <c r="D31" s="371"/>
      <c r="E31" s="371"/>
      <c r="F31" s="371"/>
      <c r="G31" s="31"/>
      <c r="H31" s="32"/>
      <c r="I31" s="32"/>
      <c r="J31" s="32"/>
      <c r="K31" s="16"/>
      <c r="L31" s="16"/>
      <c r="M31" s="22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</row>
    <row r="32" spans="1:24" s="7" customFormat="1" ht="15" customHeight="1" x14ac:dyDescent="0.25">
      <c r="A32" s="16"/>
      <c r="B32" s="371" t="s">
        <v>57</v>
      </c>
      <c r="C32" s="371"/>
      <c r="D32" s="371"/>
      <c r="E32" s="371"/>
      <c r="F32" s="371"/>
      <c r="G32" s="31"/>
      <c r="H32" s="32"/>
      <c r="I32" s="32"/>
      <c r="J32" s="32"/>
      <c r="K32" s="16"/>
      <c r="L32" s="16"/>
      <c r="M32" s="22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</row>
    <row r="33" spans="1:24" s="7" customFormat="1" x14ac:dyDescent="0.25">
      <c r="A33" s="16"/>
      <c r="B33" s="371" t="s">
        <v>56</v>
      </c>
      <c r="C33" s="371"/>
      <c r="D33" s="371"/>
      <c r="E33" s="371"/>
      <c r="F33" s="371"/>
      <c r="G33" s="31"/>
      <c r="H33" s="32"/>
      <c r="I33" s="32"/>
      <c r="J33" s="32"/>
      <c r="K33" s="16"/>
      <c r="L33" s="16"/>
      <c r="M33" s="22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</row>
    <row r="34" spans="1:24" s="7" customFormat="1" ht="15" customHeight="1" x14ac:dyDescent="0.25">
      <c r="A34" s="16"/>
      <c r="B34" s="371" t="s">
        <v>55</v>
      </c>
      <c r="C34" s="371"/>
      <c r="D34" s="371"/>
      <c r="E34" s="371"/>
      <c r="F34" s="371"/>
      <c r="G34" s="31"/>
      <c r="H34" s="32"/>
      <c r="I34" s="32"/>
      <c r="J34" s="32"/>
      <c r="K34" s="16"/>
      <c r="L34" s="16"/>
      <c r="M34" s="22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</row>
    <row r="35" spans="1:24" s="7" customFormat="1" ht="15" customHeight="1" x14ac:dyDescent="0.25">
      <c r="A35" s="16"/>
      <c r="B35" s="374"/>
      <c r="C35" s="374"/>
      <c r="D35" s="374"/>
      <c r="E35" s="374"/>
      <c r="F35" s="374"/>
      <c r="G35" s="31"/>
      <c r="H35" s="32"/>
      <c r="I35" s="32"/>
      <c r="J35" s="32"/>
      <c r="K35" s="16"/>
      <c r="L35" s="16"/>
      <c r="M35" s="22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</row>
    <row r="36" spans="1:24" s="7" customFormat="1" x14ac:dyDescent="0.25">
      <c r="A36" s="20"/>
      <c r="B36" s="20"/>
      <c r="C36" s="20"/>
      <c r="D36" s="20"/>
      <c r="E36" s="20"/>
      <c r="F36" s="20"/>
      <c r="G36" s="21"/>
      <c r="H36" s="29"/>
      <c r="I36" s="29"/>
      <c r="J36" s="29"/>
      <c r="K36" s="20"/>
      <c r="L36" s="16"/>
      <c r="M36" s="22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1:24" s="7" customFormat="1" x14ac:dyDescent="0.25">
      <c r="A37" s="20"/>
      <c r="B37" s="20"/>
      <c r="C37" s="20"/>
      <c r="D37" s="20"/>
      <c r="E37" s="20"/>
      <c r="F37" s="20"/>
      <c r="G37" s="21"/>
      <c r="H37" s="29"/>
      <c r="I37" s="29"/>
      <c r="J37" s="29"/>
      <c r="K37" s="20"/>
      <c r="L37" s="16"/>
      <c r="M37" s="22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  <row r="38" spans="1:24" s="7" customFormat="1" x14ac:dyDescent="0.25">
      <c r="A38" s="20"/>
      <c r="B38" s="20"/>
      <c r="C38" s="20"/>
      <c r="D38" s="20"/>
      <c r="E38" s="20"/>
      <c r="F38" s="20"/>
      <c r="G38" s="21"/>
      <c r="H38" s="29"/>
      <c r="I38" s="29"/>
      <c r="J38" s="29"/>
      <c r="K38" s="20"/>
      <c r="L38" s="16"/>
      <c r="M38" s="22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</row>
    <row r="39" spans="1:24" s="7" customFormat="1" x14ac:dyDescent="0.25">
      <c r="A39" s="20"/>
      <c r="B39" s="20"/>
      <c r="C39" s="20"/>
      <c r="D39" s="20"/>
      <c r="E39" s="20"/>
      <c r="F39" s="20"/>
      <c r="G39" s="21"/>
      <c r="H39" s="29"/>
      <c r="I39" s="29"/>
      <c r="J39" s="29"/>
      <c r="K39" s="20"/>
      <c r="L39" s="16"/>
      <c r="M39" s="22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</row>
    <row r="40" spans="1:24" s="7" customFormat="1" x14ac:dyDescent="0.25">
      <c r="A40" s="11"/>
      <c r="B40" s="20"/>
      <c r="C40" s="20"/>
      <c r="D40" s="20"/>
      <c r="E40" s="20"/>
      <c r="F40" s="20"/>
      <c r="G40" s="13"/>
      <c r="H40" s="12"/>
      <c r="I40" s="12"/>
      <c r="J40" s="12"/>
      <c r="K40" s="11"/>
      <c r="L40" s="14"/>
      <c r="M40" s="33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</row>
    <row r="41" spans="1:24" s="7" customFormat="1" x14ac:dyDescent="0.25">
      <c r="A41" s="11"/>
      <c r="B41" s="20"/>
      <c r="C41" s="20"/>
      <c r="D41" s="20"/>
      <c r="E41" s="20"/>
      <c r="F41" s="20"/>
      <c r="G41" s="13"/>
      <c r="H41" s="12"/>
      <c r="I41" s="12"/>
      <c r="J41" s="12"/>
      <c r="K41" s="11"/>
      <c r="L41" s="14"/>
      <c r="M41" s="33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s="7" customFormat="1" x14ac:dyDescent="0.25">
      <c r="A42" s="11"/>
      <c r="B42" s="11"/>
      <c r="C42" s="12"/>
      <c r="D42" s="12"/>
      <c r="E42" s="12"/>
      <c r="F42" s="11"/>
      <c r="G42" s="13"/>
      <c r="H42" s="12"/>
      <c r="I42" s="12"/>
      <c r="J42" s="12"/>
      <c r="K42" s="11"/>
      <c r="L42" s="14"/>
      <c r="M42" s="33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</row>
    <row r="43" spans="1:24" x14ac:dyDescent="0.25">
      <c r="A43" s="11"/>
      <c r="B43" s="11"/>
      <c r="C43" s="12"/>
      <c r="D43" s="12"/>
      <c r="E43" s="12"/>
      <c r="F43" s="11"/>
      <c r="G43" s="13"/>
      <c r="H43" s="12"/>
      <c r="I43" s="12"/>
      <c r="J43" s="12"/>
      <c r="K43" s="11"/>
      <c r="L43" s="14"/>
      <c r="M43" s="33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</row>
    <row r="44" spans="1:24" x14ac:dyDescent="0.25">
      <c r="A44" s="11"/>
      <c r="B44" s="11"/>
      <c r="C44" s="12"/>
      <c r="D44" s="12"/>
      <c r="E44" s="12"/>
      <c r="F44" s="11"/>
      <c r="G44" s="13"/>
      <c r="H44" s="12"/>
      <c r="I44" s="12"/>
      <c r="J44" s="12"/>
      <c r="K44" s="11"/>
      <c r="L44" s="14"/>
      <c r="M44" s="33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</row>
    <row r="45" spans="1:24" x14ac:dyDescent="0.25">
      <c r="A45" s="11"/>
      <c r="B45" s="11"/>
      <c r="C45" s="12"/>
      <c r="D45" s="12"/>
      <c r="E45" s="12"/>
      <c r="F45" s="11"/>
      <c r="G45" s="13"/>
      <c r="H45" s="12"/>
      <c r="I45" s="12"/>
      <c r="J45" s="12"/>
      <c r="K45" s="11"/>
      <c r="L45" s="14"/>
      <c r="M45" s="33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</row>
    <row r="46" spans="1:24" x14ac:dyDescent="0.25">
      <c r="A46" s="11"/>
      <c r="B46" s="11"/>
      <c r="C46" s="12"/>
      <c r="D46" s="12"/>
      <c r="E46" s="12"/>
      <c r="F46" s="11"/>
      <c r="G46" s="13"/>
      <c r="H46" s="12"/>
      <c r="I46" s="12"/>
      <c r="J46" s="12"/>
      <c r="K46" s="11"/>
      <c r="L46" s="14"/>
      <c r="M46" s="33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</row>
    <row r="47" spans="1:24" x14ac:dyDescent="0.25">
      <c r="A47" s="11"/>
      <c r="B47" s="11"/>
      <c r="C47" s="12"/>
      <c r="D47" s="12"/>
      <c r="E47" s="12"/>
      <c r="F47" s="11"/>
      <c r="G47" s="13"/>
      <c r="H47" s="12"/>
      <c r="I47" s="12"/>
      <c r="J47" s="12"/>
      <c r="K47" s="11"/>
      <c r="L47" s="14"/>
      <c r="M47" s="33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</row>
    <row r="48" spans="1:24" x14ac:dyDescent="0.25">
      <c r="A48" s="11"/>
      <c r="B48" s="11"/>
      <c r="C48" s="12"/>
      <c r="D48" s="12"/>
      <c r="E48" s="12"/>
      <c r="F48" s="11"/>
      <c r="G48" s="13"/>
      <c r="H48" s="12"/>
      <c r="I48" s="12"/>
      <c r="J48" s="12"/>
      <c r="K48" s="11"/>
      <c r="L48" s="14"/>
      <c r="M48" s="33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</row>
    <row r="49" spans="1:24" x14ac:dyDescent="0.25">
      <c r="A49" s="11"/>
      <c r="B49" s="11"/>
      <c r="C49" s="12"/>
      <c r="D49" s="12"/>
      <c r="E49" s="12"/>
      <c r="F49" s="11"/>
      <c r="G49" s="13"/>
      <c r="H49" s="12"/>
      <c r="I49" s="12"/>
      <c r="J49" s="12"/>
      <c r="K49" s="11"/>
      <c r="L49" s="14"/>
      <c r="M49" s="33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</row>
    <row r="50" spans="1:24" x14ac:dyDescent="0.25">
      <c r="A50" s="11"/>
      <c r="B50" s="11"/>
      <c r="C50" s="12"/>
      <c r="D50" s="12"/>
      <c r="E50" s="12"/>
      <c r="F50" s="11"/>
      <c r="G50" s="13"/>
      <c r="H50" s="12"/>
      <c r="I50" s="12"/>
      <c r="J50" s="12"/>
      <c r="K50" s="11"/>
      <c r="L50" s="14"/>
      <c r="M50" s="33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</row>
    <row r="51" spans="1:24" x14ac:dyDescent="0.25">
      <c r="A51" s="11"/>
      <c r="B51" s="11"/>
      <c r="C51" s="12"/>
      <c r="D51" s="12"/>
      <c r="E51" s="12"/>
      <c r="F51" s="11"/>
      <c r="G51" s="13"/>
      <c r="H51" s="12"/>
      <c r="I51" s="12"/>
      <c r="J51" s="12"/>
      <c r="K51" s="11"/>
      <c r="L51" s="14"/>
      <c r="M51" s="33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</row>
    <row r="52" spans="1:24" x14ac:dyDescent="0.25">
      <c r="A52" s="11"/>
      <c r="B52" s="11"/>
      <c r="C52" s="12"/>
      <c r="D52" s="12"/>
      <c r="E52" s="12"/>
      <c r="F52" s="11"/>
      <c r="G52" s="13"/>
      <c r="H52" s="12"/>
      <c r="I52" s="12"/>
      <c r="J52" s="12"/>
      <c r="K52" s="11"/>
      <c r="L52" s="14"/>
      <c r="M52" s="33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</row>
    <row r="53" spans="1:24" x14ac:dyDescent="0.25">
      <c r="A53" s="11"/>
      <c r="G53" s="13"/>
      <c r="H53" s="12"/>
      <c r="I53" s="12"/>
      <c r="J53" s="12"/>
      <c r="K53" s="11"/>
      <c r="L53" s="14"/>
      <c r="M53" s="33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</row>
  </sheetData>
  <mergeCells count="32">
    <mergeCell ref="B33:F33"/>
    <mergeCell ref="B34:F34"/>
    <mergeCell ref="E17:F17"/>
    <mergeCell ref="B35:F35"/>
    <mergeCell ref="B29:F29"/>
    <mergeCell ref="B30:F30"/>
    <mergeCell ref="B31:F31"/>
    <mergeCell ref="B32:F32"/>
    <mergeCell ref="E8:E9"/>
    <mergeCell ref="F8:F9"/>
    <mergeCell ref="I3:N3"/>
    <mergeCell ref="B6:F6"/>
    <mergeCell ref="B3:F3"/>
    <mergeCell ref="B4:F4"/>
    <mergeCell ref="B5:C5"/>
    <mergeCell ref="B7:D7"/>
    <mergeCell ref="B8:D9"/>
    <mergeCell ref="K20:M21"/>
    <mergeCell ref="B10:D11"/>
    <mergeCell ref="E10:E11"/>
    <mergeCell ref="F10:F11"/>
    <mergeCell ref="B12:F12"/>
    <mergeCell ref="J12:J13"/>
    <mergeCell ref="K12:M13"/>
    <mergeCell ref="B15:D15"/>
    <mergeCell ref="B16:D16"/>
    <mergeCell ref="B17:D17"/>
    <mergeCell ref="J20:J21"/>
    <mergeCell ref="I11:J11"/>
    <mergeCell ref="I19:J19"/>
    <mergeCell ref="B13:F13"/>
    <mergeCell ref="B14:D14"/>
  </mergeCells>
  <conditionalFormatting sqref="B7:D7">
    <cfRule type="containsText" dxfId="1" priority="1" stopIfTrue="1" operator="containsText" text="mechanical ventilation required">
      <formula>NOT(ISERROR(SEARCH("mechanical ventilation required",B7)))</formula>
    </cfRule>
    <cfRule type="containsText" dxfId="0" priority="2" stopIfTrue="1" operator="containsText" text="not">
      <formula>NOT(ISERROR(SEARCH("not",B7)))</formula>
    </cfRule>
  </conditionalFormatting>
  <dataValidations count="5">
    <dataValidation type="decimal" allowBlank="1" showInputMessage="1" showErrorMessage="1" sqref="C19:D26">
      <formula1>0</formula1>
      <formula2>1500</formula2>
    </dataValidation>
    <dataValidation type="list" allowBlank="1" showInputMessage="1" showErrorMessage="1" sqref="E17">
      <formula1>#REF!</formula1>
    </dataValidation>
    <dataValidation type="decimal" allowBlank="1" showInputMessage="1" showErrorMessage="1" sqref="E16">
      <formula1>1</formula1>
      <formula2>10000</formula2>
    </dataValidation>
    <dataValidation type="whole" allowBlank="1" showInputMessage="1" showErrorMessage="1" errorTitle="Number of Bedrooms" error="Enter a whole number between 1 and 15." sqref="E15">
      <formula1>1</formula1>
      <formula2>15</formula2>
    </dataValidation>
    <dataValidation type="list" allowBlank="1" showInputMessage="1" showErrorMessage="1" sqref="E19:F26">
      <formula1>$O$5:$O$7</formula1>
    </dataValidation>
  </dataValidations>
  <pageMargins left="1" right="1" top="0.25" bottom="0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155"/>
  <sheetViews>
    <sheetView workbookViewId="0">
      <selection activeCell="F128" sqref="F128"/>
    </sheetView>
  </sheetViews>
  <sheetFormatPr defaultRowHeight="15" x14ac:dyDescent="0.25"/>
  <cols>
    <col min="1" max="1" width="2.7109375" style="116" customWidth="1"/>
    <col min="2" max="2" width="16.140625" style="116" bestFit="1" customWidth="1"/>
    <col min="3" max="3" width="61.5703125" style="116" customWidth="1"/>
    <col min="4" max="4" width="56.5703125" customWidth="1"/>
    <col min="5" max="5" width="15.42578125" customWidth="1"/>
    <col min="6" max="6" width="20.5703125" bestFit="1" customWidth="1"/>
    <col min="9" max="9" width="69.42578125" bestFit="1" customWidth="1"/>
    <col min="11" max="11" width="31.28515625" customWidth="1"/>
    <col min="16" max="16" width="75.28515625" bestFit="1" customWidth="1"/>
    <col min="17" max="17" width="75.5703125" bestFit="1" customWidth="1"/>
  </cols>
  <sheetData>
    <row r="1" spans="3:9" x14ac:dyDescent="0.25">
      <c r="C1"/>
      <c r="I1" s="116" t="s">
        <v>334</v>
      </c>
    </row>
    <row r="2" spans="3:9" x14ac:dyDescent="0.25">
      <c r="C2"/>
    </row>
    <row r="3" spans="3:9" ht="15.75" x14ac:dyDescent="0.25">
      <c r="C3" s="2" t="s">
        <v>25</v>
      </c>
      <c r="I3" t="s">
        <v>81</v>
      </c>
    </row>
    <row r="4" spans="3:9" ht="15.75" x14ac:dyDescent="0.25">
      <c r="C4" s="2" t="s">
        <v>26</v>
      </c>
      <c r="F4" s="2"/>
      <c r="G4" s="2"/>
      <c r="I4" t="s">
        <v>82</v>
      </c>
    </row>
    <row r="5" spans="3:9" ht="15.75" x14ac:dyDescent="0.25">
      <c r="C5" s="1"/>
      <c r="F5" s="34"/>
      <c r="G5" s="2"/>
      <c r="I5" t="s">
        <v>83</v>
      </c>
    </row>
    <row r="6" spans="3:9" ht="15.75" x14ac:dyDescent="0.25">
      <c r="C6" s="1" t="s">
        <v>70</v>
      </c>
      <c r="F6" s="35"/>
      <c r="G6" s="1"/>
      <c r="I6" t="s">
        <v>84</v>
      </c>
    </row>
    <row r="7" spans="3:9" ht="15.75" x14ac:dyDescent="0.25">
      <c r="C7" s="2" t="s">
        <v>175</v>
      </c>
      <c r="F7" s="2"/>
      <c r="G7" s="2"/>
      <c r="I7" t="s">
        <v>85</v>
      </c>
    </row>
    <row r="8" spans="3:9" ht="15.75" x14ac:dyDescent="0.25">
      <c r="C8" s="2" t="s">
        <v>27</v>
      </c>
      <c r="F8" s="2"/>
      <c r="G8" s="2"/>
      <c r="I8" t="s">
        <v>87</v>
      </c>
    </row>
    <row r="9" spans="3:9" ht="15.75" x14ac:dyDescent="0.25">
      <c r="C9" s="2" t="s">
        <v>88</v>
      </c>
      <c r="F9" s="2"/>
      <c r="G9" s="2"/>
      <c r="I9" t="s">
        <v>89</v>
      </c>
    </row>
    <row r="10" spans="3:9" ht="15.75" x14ac:dyDescent="0.25">
      <c r="C10" s="2" t="s">
        <v>90</v>
      </c>
      <c r="F10" s="2"/>
      <c r="G10" s="2"/>
    </row>
    <row r="11" spans="3:9" ht="15.75" x14ac:dyDescent="0.25">
      <c r="C11" s="1"/>
      <c r="F11" s="2"/>
      <c r="G11" s="2"/>
      <c r="I11" t="s">
        <v>91</v>
      </c>
    </row>
    <row r="12" spans="3:9" ht="15.75" x14ac:dyDescent="0.25">
      <c r="C12" s="1"/>
      <c r="F12" s="2"/>
      <c r="G12" s="2"/>
      <c r="I12" t="s">
        <v>93</v>
      </c>
    </row>
    <row r="13" spans="3:9" ht="15.75" x14ac:dyDescent="0.25">
      <c r="C13" s="1" t="s">
        <v>176</v>
      </c>
      <c r="F13" s="2"/>
      <c r="G13" s="2"/>
      <c r="I13" t="s">
        <v>94</v>
      </c>
    </row>
    <row r="14" spans="3:9" ht="15.75" x14ac:dyDescent="0.25">
      <c r="C14" s="36" t="s">
        <v>95</v>
      </c>
      <c r="F14" s="2"/>
      <c r="G14" s="2"/>
      <c r="I14" t="s">
        <v>97</v>
      </c>
    </row>
    <row r="15" spans="3:9" ht="15.75" x14ac:dyDescent="0.25">
      <c r="C15" s="1" t="s">
        <v>98</v>
      </c>
      <c r="F15" s="2"/>
      <c r="G15" s="2"/>
      <c r="I15" t="s">
        <v>99</v>
      </c>
    </row>
    <row r="16" spans="3:9" ht="15.75" x14ac:dyDescent="0.25">
      <c r="C16" s="36"/>
      <c r="F16" s="2"/>
      <c r="G16" s="2"/>
      <c r="I16" t="s">
        <v>100</v>
      </c>
    </row>
    <row r="17" spans="3:9" ht="15.75" x14ac:dyDescent="0.25">
      <c r="C17" s="1"/>
      <c r="F17" s="2"/>
      <c r="G17" s="2"/>
      <c r="I17" t="s">
        <v>101</v>
      </c>
    </row>
    <row r="18" spans="3:9" ht="15.75" x14ac:dyDescent="0.25">
      <c r="C18" s="36"/>
      <c r="F18" s="2"/>
      <c r="G18" s="2"/>
    </row>
    <row r="19" spans="3:9" ht="15.75" x14ac:dyDescent="0.25">
      <c r="C19" s="1"/>
      <c r="F19" s="2"/>
      <c r="G19" s="2"/>
      <c r="I19" t="s">
        <v>102</v>
      </c>
    </row>
    <row r="20" spans="3:9" ht="15.75" x14ac:dyDescent="0.25">
      <c r="C20" s="1"/>
      <c r="F20" s="2"/>
      <c r="G20" s="2"/>
      <c r="I20" t="s">
        <v>103</v>
      </c>
    </row>
    <row r="21" spans="3:9" ht="15.75" x14ac:dyDescent="0.25">
      <c r="C21" s="1"/>
      <c r="F21" s="2"/>
      <c r="G21" s="2"/>
      <c r="I21" t="s">
        <v>104</v>
      </c>
    </row>
    <row r="22" spans="3:9" ht="15.75" x14ac:dyDescent="0.25">
      <c r="C22" s="1" t="s">
        <v>68</v>
      </c>
      <c r="F22" s="2"/>
      <c r="G22" s="2"/>
      <c r="I22" t="s">
        <v>105</v>
      </c>
    </row>
    <row r="23" spans="3:9" ht="15.75" x14ac:dyDescent="0.25">
      <c r="C23" s="36" t="s">
        <v>144</v>
      </c>
      <c r="F23" s="2"/>
      <c r="G23" s="2"/>
      <c r="I23" t="s">
        <v>106</v>
      </c>
    </row>
    <row r="24" spans="3:9" ht="15.75" x14ac:dyDescent="0.25">
      <c r="C24" s="36" t="s">
        <v>177</v>
      </c>
      <c r="F24" s="2"/>
      <c r="G24" s="2"/>
      <c r="I24" t="s">
        <v>107</v>
      </c>
    </row>
    <row r="25" spans="3:9" ht="15.75" x14ac:dyDescent="0.25">
      <c r="C25" s="1"/>
      <c r="F25" s="2"/>
      <c r="G25" s="2"/>
      <c r="I25" t="s">
        <v>108</v>
      </c>
    </row>
    <row r="26" spans="3:9" ht="15.75" x14ac:dyDescent="0.25">
      <c r="C26" s="1"/>
      <c r="F26" s="2"/>
      <c r="G26" s="2"/>
      <c r="I26" t="s">
        <v>109</v>
      </c>
    </row>
    <row r="27" spans="3:9" ht="15.75" x14ac:dyDescent="0.25">
      <c r="C27" s="1" t="s">
        <v>178</v>
      </c>
      <c r="F27" s="2"/>
      <c r="G27" s="2"/>
      <c r="I27" t="s">
        <v>110</v>
      </c>
    </row>
    <row r="28" spans="3:9" ht="15.75" x14ac:dyDescent="0.25">
      <c r="C28" s="1" t="s">
        <v>111</v>
      </c>
      <c r="F28" s="2"/>
      <c r="G28" s="2"/>
      <c r="I28" t="s">
        <v>112</v>
      </c>
    </row>
    <row r="29" spans="3:9" ht="15.75" x14ac:dyDescent="0.25">
      <c r="C29" s="36" t="s">
        <v>113</v>
      </c>
      <c r="F29" s="2"/>
      <c r="G29" s="2"/>
      <c r="I29" t="s">
        <v>114</v>
      </c>
    </row>
    <row r="30" spans="3:9" ht="15.75" x14ac:dyDescent="0.25">
      <c r="C30" s="1"/>
      <c r="F30" s="2"/>
      <c r="G30" s="2"/>
      <c r="I30" t="s">
        <v>115</v>
      </c>
    </row>
    <row r="31" spans="3:9" ht="15.75" x14ac:dyDescent="0.25">
      <c r="C31" s="1"/>
      <c r="E31" s="1"/>
      <c r="F31" s="2"/>
      <c r="G31" s="2"/>
      <c r="I31" t="s">
        <v>116</v>
      </c>
    </row>
    <row r="32" spans="3:9" ht="15.75" x14ac:dyDescent="0.25">
      <c r="C32" s="99" t="s">
        <v>179</v>
      </c>
      <c r="E32" s="1"/>
      <c r="F32" s="2"/>
      <c r="G32" s="2"/>
      <c r="I32" t="s">
        <v>117</v>
      </c>
    </row>
    <row r="33" spans="2:9" ht="15.75" x14ac:dyDescent="0.25">
      <c r="C33" s="98" t="s">
        <v>86</v>
      </c>
      <c r="E33" s="1"/>
      <c r="F33" s="2"/>
      <c r="G33" s="2"/>
      <c r="I33" t="s">
        <v>118</v>
      </c>
    </row>
    <row r="34" spans="2:9" ht="15.75" x14ac:dyDescent="0.25">
      <c r="C34" s="98" t="s">
        <v>92</v>
      </c>
      <c r="E34" s="1"/>
      <c r="F34" s="2"/>
      <c r="G34" s="2"/>
      <c r="I34" t="s">
        <v>119</v>
      </c>
    </row>
    <row r="35" spans="2:9" ht="15.75" x14ac:dyDescent="0.25">
      <c r="C35" s="98" t="s">
        <v>165</v>
      </c>
      <c r="E35" s="1"/>
      <c r="F35" s="2"/>
      <c r="G35" s="2"/>
      <c r="I35" t="s">
        <v>120</v>
      </c>
    </row>
    <row r="36" spans="2:9" ht="15.75" x14ac:dyDescent="0.25">
      <c r="C36" s="98" t="s">
        <v>96</v>
      </c>
      <c r="E36" s="1"/>
      <c r="F36" s="2"/>
      <c r="G36" s="2"/>
      <c r="I36" t="s">
        <v>121</v>
      </c>
    </row>
    <row r="37" spans="2:9" ht="15.75" x14ac:dyDescent="0.25">
      <c r="C37" s="98" t="s">
        <v>166</v>
      </c>
      <c r="E37" s="1"/>
      <c r="F37" s="2"/>
      <c r="G37" s="2"/>
      <c r="I37" t="s">
        <v>122</v>
      </c>
    </row>
    <row r="38" spans="2:9" ht="15.75" x14ac:dyDescent="0.25">
      <c r="C38" s="98" t="s">
        <v>167</v>
      </c>
      <c r="I38" t="s">
        <v>123</v>
      </c>
    </row>
    <row r="39" spans="2:9" ht="15.75" x14ac:dyDescent="0.25">
      <c r="C39" s="1"/>
      <c r="I39" t="s">
        <v>124</v>
      </c>
    </row>
    <row r="40" spans="2:9" ht="26.25" x14ac:dyDescent="0.4">
      <c r="D40" s="106" t="s">
        <v>180</v>
      </c>
      <c r="I40" t="s">
        <v>125</v>
      </c>
    </row>
    <row r="41" spans="2:9" s="116" customFormat="1" x14ac:dyDescent="0.25">
      <c r="C41" s="127" t="s">
        <v>335</v>
      </c>
      <c r="D41" s="127" t="s">
        <v>336</v>
      </c>
      <c r="E41" s="128" t="s">
        <v>181</v>
      </c>
    </row>
    <row r="42" spans="2:9" ht="15.75" x14ac:dyDescent="0.25">
      <c r="B42" s="122" t="s">
        <v>174</v>
      </c>
      <c r="C42" s="125"/>
      <c r="D42" s="107"/>
      <c r="E42" s="109"/>
      <c r="I42" t="s">
        <v>145</v>
      </c>
    </row>
    <row r="43" spans="2:9" x14ac:dyDescent="0.25">
      <c r="B43" s="108"/>
      <c r="C43" s="9"/>
      <c r="D43" s="9" t="s">
        <v>333</v>
      </c>
      <c r="E43" s="110"/>
      <c r="I43" t="s">
        <v>126</v>
      </c>
    </row>
    <row r="44" spans="2:9" x14ac:dyDescent="0.25">
      <c r="B44" s="108"/>
      <c r="C44" s="9"/>
      <c r="D44" s="9"/>
      <c r="E44" s="113"/>
      <c r="I44" t="s">
        <v>127</v>
      </c>
    </row>
    <row r="45" spans="2:9" ht="15.75" x14ac:dyDescent="0.25">
      <c r="B45" s="108"/>
      <c r="C45" s="9"/>
      <c r="D45" s="114" t="s">
        <v>173</v>
      </c>
      <c r="E45" s="113"/>
      <c r="I45" t="s">
        <v>128</v>
      </c>
    </row>
    <row r="46" spans="2:9" x14ac:dyDescent="0.25">
      <c r="B46" s="108">
        <v>1</v>
      </c>
      <c r="C46" s="117" t="s">
        <v>284</v>
      </c>
      <c r="D46" s="117" t="s">
        <v>337</v>
      </c>
      <c r="E46" s="110" t="s">
        <v>286</v>
      </c>
      <c r="I46" t="s">
        <v>129</v>
      </c>
    </row>
    <row r="47" spans="2:9" x14ac:dyDescent="0.25">
      <c r="B47" s="108">
        <v>2</v>
      </c>
      <c r="C47" s="117" t="s">
        <v>300</v>
      </c>
      <c r="D47" s="117" t="s">
        <v>338</v>
      </c>
      <c r="E47" s="110" t="s">
        <v>287</v>
      </c>
      <c r="I47" t="s">
        <v>130</v>
      </c>
    </row>
    <row r="48" spans="2:9" x14ac:dyDescent="0.25">
      <c r="B48" s="108">
        <v>3</v>
      </c>
      <c r="C48" s="117" t="s">
        <v>285</v>
      </c>
      <c r="D48" s="117" t="s">
        <v>339</v>
      </c>
      <c r="E48" s="110" t="s">
        <v>288</v>
      </c>
      <c r="I48" t="s">
        <v>131</v>
      </c>
    </row>
    <row r="49" spans="2:16" x14ac:dyDescent="0.25">
      <c r="B49" s="108">
        <v>4</v>
      </c>
      <c r="C49" s="117" t="s">
        <v>301</v>
      </c>
      <c r="D49" s="117" t="s">
        <v>340</v>
      </c>
      <c r="E49" s="110" t="s">
        <v>289</v>
      </c>
      <c r="I49" t="s">
        <v>132</v>
      </c>
    </row>
    <row r="50" spans="2:16" x14ac:dyDescent="0.25">
      <c r="B50" s="108">
        <v>5</v>
      </c>
      <c r="C50" s="117" t="s">
        <v>298</v>
      </c>
      <c r="D50" s="117" t="s">
        <v>343</v>
      </c>
      <c r="E50" s="110" t="s">
        <v>294</v>
      </c>
      <c r="I50" t="s">
        <v>133</v>
      </c>
    </row>
    <row r="51" spans="2:16" x14ac:dyDescent="0.25">
      <c r="B51" s="108">
        <v>6</v>
      </c>
      <c r="C51" s="117" t="s">
        <v>302</v>
      </c>
      <c r="D51" s="117" t="s">
        <v>344</v>
      </c>
      <c r="E51" s="110" t="s">
        <v>295</v>
      </c>
      <c r="I51" t="s">
        <v>134</v>
      </c>
    </row>
    <row r="52" spans="2:16" x14ac:dyDescent="0.25">
      <c r="B52" s="108">
        <v>7</v>
      </c>
      <c r="C52" s="117" t="s">
        <v>299</v>
      </c>
      <c r="D52" s="117" t="s">
        <v>345</v>
      </c>
      <c r="E52" s="110" t="s">
        <v>296</v>
      </c>
      <c r="I52" t="s">
        <v>135</v>
      </c>
    </row>
    <row r="53" spans="2:16" x14ac:dyDescent="0.25">
      <c r="B53" s="108">
        <v>8</v>
      </c>
      <c r="C53" s="117" t="s">
        <v>303</v>
      </c>
      <c r="D53" s="117" t="s">
        <v>346</v>
      </c>
      <c r="E53" s="110" t="s">
        <v>297</v>
      </c>
      <c r="I53" t="s">
        <v>136</v>
      </c>
    </row>
    <row r="54" spans="2:16" x14ac:dyDescent="0.25">
      <c r="B54" s="108">
        <v>9</v>
      </c>
      <c r="C54" s="117" t="s">
        <v>290</v>
      </c>
      <c r="D54" s="117" t="s">
        <v>341</v>
      </c>
      <c r="E54" s="110" t="s">
        <v>292</v>
      </c>
      <c r="I54" t="s">
        <v>137</v>
      </c>
      <c r="P54" s="96"/>
    </row>
    <row r="55" spans="2:16" x14ac:dyDescent="0.25">
      <c r="B55" s="108">
        <v>10</v>
      </c>
      <c r="C55" s="117" t="s">
        <v>291</v>
      </c>
      <c r="D55" s="117" t="s">
        <v>342</v>
      </c>
      <c r="E55" s="110" t="s">
        <v>293</v>
      </c>
      <c r="I55" t="s">
        <v>138</v>
      </c>
      <c r="P55" s="96"/>
    </row>
    <row r="56" spans="2:16" ht="15.75" x14ac:dyDescent="0.25">
      <c r="B56" s="108"/>
      <c r="C56" s="9"/>
      <c r="D56" s="114" t="s">
        <v>144</v>
      </c>
      <c r="E56" s="113"/>
      <c r="I56" t="s">
        <v>139</v>
      </c>
    </row>
    <row r="57" spans="2:16" x14ac:dyDescent="0.25">
      <c r="B57" s="108">
        <v>17</v>
      </c>
      <c r="C57" s="117" t="s">
        <v>308</v>
      </c>
      <c r="D57" s="117" t="s">
        <v>337</v>
      </c>
      <c r="E57" s="110" t="s">
        <v>316</v>
      </c>
      <c r="I57" t="s">
        <v>140</v>
      </c>
    </row>
    <row r="58" spans="2:16" x14ac:dyDescent="0.25">
      <c r="B58" s="108">
        <v>18</v>
      </c>
      <c r="C58" s="117" t="s">
        <v>323</v>
      </c>
      <c r="D58" s="117" t="s">
        <v>338</v>
      </c>
      <c r="E58" s="110" t="s">
        <v>317</v>
      </c>
      <c r="I58" t="s">
        <v>141</v>
      </c>
    </row>
    <row r="59" spans="2:16" x14ac:dyDescent="0.25">
      <c r="B59" s="108">
        <v>19</v>
      </c>
      <c r="C59" s="117" t="s">
        <v>309</v>
      </c>
      <c r="D59" s="117" t="s">
        <v>339</v>
      </c>
      <c r="E59" s="110" t="s">
        <v>318</v>
      </c>
      <c r="I59" t="s">
        <v>142</v>
      </c>
    </row>
    <row r="60" spans="2:16" x14ac:dyDescent="0.25">
      <c r="B60" s="108">
        <v>20</v>
      </c>
      <c r="C60" s="117" t="s">
        <v>322</v>
      </c>
      <c r="D60" s="117" t="s">
        <v>340</v>
      </c>
      <c r="E60" s="110" t="s">
        <v>319</v>
      </c>
      <c r="I60" t="s">
        <v>143</v>
      </c>
    </row>
    <row r="61" spans="2:16" x14ac:dyDescent="0.25">
      <c r="B61" s="108">
        <v>11</v>
      </c>
      <c r="C61" s="117" t="s">
        <v>304</v>
      </c>
      <c r="D61" s="117" t="s">
        <v>343</v>
      </c>
      <c r="E61" s="110" t="s">
        <v>310</v>
      </c>
      <c r="I61" t="s">
        <v>54</v>
      </c>
    </row>
    <row r="62" spans="2:16" x14ac:dyDescent="0.25">
      <c r="B62" s="108">
        <v>12</v>
      </c>
      <c r="C62" s="117" t="s">
        <v>320</v>
      </c>
      <c r="D62" s="117" t="s">
        <v>344</v>
      </c>
      <c r="E62" s="110" t="s">
        <v>311</v>
      </c>
      <c r="I62" t="s">
        <v>52</v>
      </c>
    </row>
    <row r="63" spans="2:16" x14ac:dyDescent="0.25">
      <c r="B63" s="108">
        <v>13</v>
      </c>
      <c r="C63" s="117" t="s">
        <v>305</v>
      </c>
      <c r="D63" s="117" t="s">
        <v>345</v>
      </c>
      <c r="E63" s="110" t="s">
        <v>312</v>
      </c>
      <c r="I63" t="s">
        <v>53</v>
      </c>
    </row>
    <row r="64" spans="2:16" x14ac:dyDescent="0.25">
      <c r="B64" s="108">
        <v>14</v>
      </c>
      <c r="C64" s="117" t="s">
        <v>321</v>
      </c>
      <c r="D64" s="117" t="s">
        <v>346</v>
      </c>
      <c r="E64" s="110" t="s">
        <v>313</v>
      </c>
    </row>
    <row r="65" spans="2:5" x14ac:dyDescent="0.25">
      <c r="B65" s="108">
        <v>15</v>
      </c>
      <c r="C65" s="117" t="s">
        <v>306</v>
      </c>
      <c r="D65" s="117" t="s">
        <v>341</v>
      </c>
      <c r="E65" s="110" t="s">
        <v>314</v>
      </c>
    </row>
    <row r="66" spans="2:5" x14ac:dyDescent="0.25">
      <c r="B66" s="115">
        <v>16</v>
      </c>
      <c r="C66" s="111" t="s">
        <v>307</v>
      </c>
      <c r="D66" s="117" t="s">
        <v>342</v>
      </c>
      <c r="E66" s="118" t="s">
        <v>315</v>
      </c>
    </row>
    <row r="67" spans="2:5" ht="15.75" x14ac:dyDescent="0.25">
      <c r="B67" s="121" t="s">
        <v>170</v>
      </c>
      <c r="C67" s="126"/>
      <c r="D67" s="107"/>
      <c r="E67" s="109"/>
    </row>
    <row r="68" spans="2:5" x14ac:dyDescent="0.25">
      <c r="B68" s="108"/>
      <c r="C68" s="9"/>
      <c r="D68" s="9" t="s">
        <v>333</v>
      </c>
      <c r="E68" s="113"/>
    </row>
    <row r="69" spans="2:5" ht="15.75" x14ac:dyDescent="0.25">
      <c r="B69" s="112"/>
      <c r="C69" s="114"/>
      <c r="D69" s="9"/>
      <c r="E69" s="113"/>
    </row>
    <row r="70" spans="2:5" ht="15.75" x14ac:dyDescent="0.25">
      <c r="B70" s="108"/>
      <c r="C70" s="9"/>
      <c r="D70" s="114" t="s">
        <v>173</v>
      </c>
      <c r="E70" s="113"/>
    </row>
    <row r="71" spans="2:5" x14ac:dyDescent="0.25">
      <c r="B71" s="108">
        <v>21</v>
      </c>
      <c r="C71" s="117" t="s">
        <v>192</v>
      </c>
      <c r="D71" s="117" t="s">
        <v>347</v>
      </c>
      <c r="E71" s="110" t="s">
        <v>182</v>
      </c>
    </row>
    <row r="72" spans="2:5" x14ac:dyDescent="0.25">
      <c r="B72" s="108">
        <v>22</v>
      </c>
      <c r="C72" s="117" t="s">
        <v>193</v>
      </c>
      <c r="D72" s="117" t="s">
        <v>348</v>
      </c>
      <c r="E72" s="110" t="s">
        <v>183</v>
      </c>
    </row>
    <row r="73" spans="2:5" x14ac:dyDescent="0.25">
      <c r="B73" s="108">
        <v>23</v>
      </c>
      <c r="C73" s="117" t="s">
        <v>194</v>
      </c>
      <c r="D73" s="117" t="s">
        <v>349</v>
      </c>
      <c r="E73" s="110" t="s">
        <v>184</v>
      </c>
    </row>
    <row r="74" spans="2:5" x14ac:dyDescent="0.25">
      <c r="B74" s="108">
        <v>24</v>
      </c>
      <c r="C74" s="117" t="s">
        <v>195</v>
      </c>
      <c r="D74" s="117" t="s">
        <v>350</v>
      </c>
      <c r="E74" s="110" t="s">
        <v>185</v>
      </c>
    </row>
    <row r="75" spans="2:5" x14ac:dyDescent="0.25">
      <c r="B75" s="108">
        <v>25</v>
      </c>
      <c r="C75" s="117" t="s">
        <v>196</v>
      </c>
      <c r="D75" s="117" t="s">
        <v>351</v>
      </c>
      <c r="E75" s="110" t="s">
        <v>186</v>
      </c>
    </row>
    <row r="76" spans="2:5" x14ac:dyDescent="0.25">
      <c r="B76" s="108">
        <v>26</v>
      </c>
      <c r="C76" s="117" t="s">
        <v>197</v>
      </c>
      <c r="D76" s="117" t="s">
        <v>352</v>
      </c>
      <c r="E76" s="110" t="s">
        <v>187</v>
      </c>
    </row>
    <row r="77" spans="2:5" x14ac:dyDescent="0.25">
      <c r="B77" s="108">
        <v>27</v>
      </c>
      <c r="C77" s="117" t="s">
        <v>201</v>
      </c>
      <c r="D77" s="117" t="s">
        <v>353</v>
      </c>
      <c r="E77" s="110" t="s">
        <v>198</v>
      </c>
    </row>
    <row r="78" spans="2:5" x14ac:dyDescent="0.25">
      <c r="B78" s="108">
        <v>28</v>
      </c>
      <c r="C78" s="117" t="s">
        <v>202</v>
      </c>
      <c r="D78" s="117" t="s">
        <v>354</v>
      </c>
      <c r="E78" s="110" t="s">
        <v>199</v>
      </c>
    </row>
    <row r="79" spans="2:5" x14ac:dyDescent="0.25">
      <c r="B79" s="108">
        <v>29</v>
      </c>
      <c r="C79" s="117" t="s">
        <v>203</v>
      </c>
      <c r="D79" s="117" t="s">
        <v>355</v>
      </c>
      <c r="E79" s="110" t="s">
        <v>200</v>
      </c>
    </row>
    <row r="80" spans="2:5" x14ac:dyDescent="0.25">
      <c r="B80" s="108">
        <v>30</v>
      </c>
      <c r="C80" s="130" t="s">
        <v>204</v>
      </c>
      <c r="D80" s="117" t="s">
        <v>356</v>
      </c>
      <c r="E80" s="110" t="s">
        <v>210</v>
      </c>
    </row>
    <row r="81" spans="2:5" x14ac:dyDescent="0.25">
      <c r="B81" s="108">
        <v>31</v>
      </c>
      <c r="C81" s="130" t="s">
        <v>205</v>
      </c>
      <c r="D81" s="117" t="s">
        <v>357</v>
      </c>
      <c r="E81" s="110" t="s">
        <v>211</v>
      </c>
    </row>
    <row r="82" spans="2:5" x14ac:dyDescent="0.25">
      <c r="B82" s="108">
        <v>32</v>
      </c>
      <c r="C82" s="130" t="s">
        <v>206</v>
      </c>
      <c r="D82" s="117" t="s">
        <v>358</v>
      </c>
      <c r="E82" s="110" t="s">
        <v>213</v>
      </c>
    </row>
    <row r="83" spans="2:5" x14ac:dyDescent="0.25">
      <c r="B83" s="108">
        <v>33</v>
      </c>
      <c r="C83" s="130" t="s">
        <v>207</v>
      </c>
      <c r="D83" s="117" t="s">
        <v>359</v>
      </c>
      <c r="E83" s="110" t="s">
        <v>214</v>
      </c>
    </row>
    <row r="84" spans="2:5" x14ac:dyDescent="0.25">
      <c r="B84" s="108">
        <v>34</v>
      </c>
      <c r="C84" s="130" t="s">
        <v>208</v>
      </c>
      <c r="D84" s="117" t="s">
        <v>360</v>
      </c>
      <c r="E84" s="110" t="s">
        <v>216</v>
      </c>
    </row>
    <row r="85" spans="2:5" x14ac:dyDescent="0.25">
      <c r="B85" s="108">
        <v>35</v>
      </c>
      <c r="C85" s="130" t="s">
        <v>209</v>
      </c>
      <c r="D85" s="117" t="s">
        <v>361</v>
      </c>
      <c r="E85" s="110" t="s">
        <v>217</v>
      </c>
    </row>
    <row r="86" spans="2:5" ht="15.75" x14ac:dyDescent="0.25">
      <c r="B86" s="108"/>
      <c r="C86" s="9"/>
      <c r="D86" s="114" t="s">
        <v>144</v>
      </c>
      <c r="E86" s="113"/>
    </row>
    <row r="87" spans="2:5" x14ac:dyDescent="0.25">
      <c r="B87" s="108">
        <v>36</v>
      </c>
      <c r="C87" s="117" t="s">
        <v>218</v>
      </c>
      <c r="D87" s="117" t="s">
        <v>362</v>
      </c>
      <c r="E87" s="110" t="s">
        <v>224</v>
      </c>
    </row>
    <row r="88" spans="2:5" x14ac:dyDescent="0.25">
      <c r="B88" s="108">
        <v>37</v>
      </c>
      <c r="C88" s="117" t="s">
        <v>219</v>
      </c>
      <c r="D88" s="117" t="s">
        <v>363</v>
      </c>
      <c r="E88" s="110" t="s">
        <v>225</v>
      </c>
    </row>
    <row r="89" spans="2:5" x14ac:dyDescent="0.25">
      <c r="B89" s="108">
        <v>38</v>
      </c>
      <c r="C89" s="117" t="s">
        <v>220</v>
      </c>
      <c r="D89" s="117" t="s">
        <v>364</v>
      </c>
      <c r="E89" s="110" t="s">
        <v>226</v>
      </c>
    </row>
    <row r="90" spans="2:5" x14ac:dyDescent="0.25">
      <c r="B90" s="108">
        <v>39</v>
      </c>
      <c r="C90" s="117" t="s">
        <v>221</v>
      </c>
      <c r="D90" s="117" t="s">
        <v>365</v>
      </c>
      <c r="E90" s="110" t="s">
        <v>227</v>
      </c>
    </row>
    <row r="91" spans="2:5" x14ac:dyDescent="0.25">
      <c r="B91" s="108">
        <v>40</v>
      </c>
      <c r="C91" s="117" t="s">
        <v>222</v>
      </c>
      <c r="D91" s="117" t="s">
        <v>366</v>
      </c>
      <c r="E91" s="110" t="s">
        <v>228</v>
      </c>
    </row>
    <row r="92" spans="2:5" x14ac:dyDescent="0.25">
      <c r="B92" s="108">
        <v>41</v>
      </c>
      <c r="C92" s="117" t="s">
        <v>223</v>
      </c>
      <c r="D92" s="117" t="s">
        <v>367</v>
      </c>
      <c r="E92" s="110" t="s">
        <v>229</v>
      </c>
    </row>
    <row r="93" spans="2:5" x14ac:dyDescent="0.25">
      <c r="B93" s="108">
        <v>42</v>
      </c>
      <c r="C93" s="117" t="s">
        <v>230</v>
      </c>
      <c r="D93" s="117" t="s">
        <v>368</v>
      </c>
      <c r="E93" s="110" t="s">
        <v>233</v>
      </c>
    </row>
    <row r="94" spans="2:5" x14ac:dyDescent="0.25">
      <c r="B94" s="108">
        <v>43</v>
      </c>
      <c r="C94" s="117" t="s">
        <v>231</v>
      </c>
      <c r="D94" s="117" t="s">
        <v>369</v>
      </c>
      <c r="E94" s="110" t="s">
        <v>234</v>
      </c>
    </row>
    <row r="95" spans="2:5" x14ac:dyDescent="0.25">
      <c r="B95" s="108">
        <v>44</v>
      </c>
      <c r="C95" s="117" t="s">
        <v>232</v>
      </c>
      <c r="D95" s="117" t="s">
        <v>370</v>
      </c>
      <c r="E95" s="110" t="s">
        <v>235</v>
      </c>
    </row>
    <row r="96" spans="2:5" x14ac:dyDescent="0.25">
      <c r="B96" s="108">
        <v>45</v>
      </c>
      <c r="C96" s="134" t="s">
        <v>236</v>
      </c>
      <c r="D96" s="117" t="s">
        <v>371</v>
      </c>
      <c r="E96" s="110" t="s">
        <v>240</v>
      </c>
    </row>
    <row r="97" spans="2:5" x14ac:dyDescent="0.25">
      <c r="B97" s="108">
        <v>46</v>
      </c>
      <c r="C97" s="134" t="s">
        <v>237</v>
      </c>
      <c r="D97" s="117" t="s">
        <v>372</v>
      </c>
      <c r="E97" s="110" t="s">
        <v>241</v>
      </c>
    </row>
    <row r="98" spans="2:5" s="131" customFormat="1" x14ac:dyDescent="0.25">
      <c r="B98" s="108">
        <v>47</v>
      </c>
      <c r="C98" s="134" t="s">
        <v>238</v>
      </c>
      <c r="D98" s="117" t="s">
        <v>373</v>
      </c>
      <c r="E98" s="110" t="s">
        <v>242</v>
      </c>
    </row>
    <row r="99" spans="2:5" s="131" customFormat="1" x14ac:dyDescent="0.25">
      <c r="B99" s="108">
        <v>48</v>
      </c>
      <c r="C99" s="134" t="s">
        <v>239</v>
      </c>
      <c r="D99" s="117" t="s">
        <v>374</v>
      </c>
      <c r="E99" s="110" t="s">
        <v>243</v>
      </c>
    </row>
    <row r="100" spans="2:5" x14ac:dyDescent="0.25">
      <c r="B100" s="108">
        <v>49</v>
      </c>
      <c r="C100" s="132" t="s">
        <v>206</v>
      </c>
      <c r="D100" s="117" t="s">
        <v>375</v>
      </c>
      <c r="E100" s="110" t="s">
        <v>212</v>
      </c>
    </row>
    <row r="101" spans="2:5" x14ac:dyDescent="0.25">
      <c r="B101" s="115">
        <v>50</v>
      </c>
      <c r="C101" s="133" t="s">
        <v>208</v>
      </c>
      <c r="D101" s="117" t="s">
        <v>376</v>
      </c>
      <c r="E101" s="118" t="s">
        <v>215</v>
      </c>
    </row>
    <row r="102" spans="2:5" ht="15.75" x14ac:dyDescent="0.25">
      <c r="B102" s="121" t="s">
        <v>171</v>
      </c>
      <c r="C102" s="126"/>
      <c r="D102" s="119"/>
      <c r="E102" s="120"/>
    </row>
    <row r="103" spans="2:5" x14ac:dyDescent="0.25">
      <c r="B103" s="108"/>
      <c r="C103" s="9"/>
      <c r="D103" s="9" t="s">
        <v>333</v>
      </c>
      <c r="E103" s="110"/>
    </row>
    <row r="104" spans="2:5" ht="15.75" x14ac:dyDescent="0.25">
      <c r="B104" s="112"/>
      <c r="C104" s="114"/>
      <c r="D104" s="9"/>
      <c r="E104" s="113"/>
    </row>
    <row r="105" spans="2:5" ht="15.75" x14ac:dyDescent="0.25">
      <c r="B105" s="108"/>
      <c r="C105" s="9"/>
      <c r="D105" s="114" t="s">
        <v>173</v>
      </c>
      <c r="E105" s="113"/>
    </row>
    <row r="106" spans="2:5" x14ac:dyDescent="0.25">
      <c r="B106" s="108">
        <v>51</v>
      </c>
      <c r="C106" s="117" t="s">
        <v>250</v>
      </c>
      <c r="D106" s="117" t="s">
        <v>377</v>
      </c>
      <c r="E106" s="110" t="s">
        <v>191</v>
      </c>
    </row>
    <row r="107" spans="2:5" x14ac:dyDescent="0.25">
      <c r="B107" s="108">
        <v>52</v>
      </c>
      <c r="C107" s="117" t="s">
        <v>248</v>
      </c>
      <c r="D107" s="117" t="s">
        <v>378</v>
      </c>
      <c r="E107" s="110" t="s">
        <v>249</v>
      </c>
    </row>
    <row r="108" spans="2:5" ht="15.75" x14ac:dyDescent="0.25">
      <c r="B108" s="108"/>
      <c r="C108" s="9"/>
      <c r="D108" s="114" t="s">
        <v>144</v>
      </c>
      <c r="E108" s="113"/>
    </row>
    <row r="109" spans="2:5" x14ac:dyDescent="0.25">
      <c r="B109" s="108">
        <v>53</v>
      </c>
      <c r="C109" s="117" t="s">
        <v>244</v>
      </c>
      <c r="D109" s="117" t="s">
        <v>379</v>
      </c>
      <c r="E109" s="110" t="s">
        <v>245</v>
      </c>
    </row>
    <row r="110" spans="2:5" x14ac:dyDescent="0.25">
      <c r="B110" s="115">
        <v>54</v>
      </c>
      <c r="C110" s="111" t="s">
        <v>246</v>
      </c>
      <c r="D110" s="117" t="s">
        <v>380</v>
      </c>
      <c r="E110" s="118" t="s">
        <v>247</v>
      </c>
    </row>
    <row r="111" spans="2:5" ht="15.75" x14ac:dyDescent="0.25">
      <c r="B111" s="122" t="s">
        <v>172</v>
      </c>
      <c r="C111" s="125"/>
      <c r="D111" s="123"/>
      <c r="E111" s="109"/>
    </row>
    <row r="112" spans="2:5" x14ac:dyDescent="0.25">
      <c r="B112" s="108"/>
      <c r="C112" s="9"/>
      <c r="D112" s="9" t="s">
        <v>333</v>
      </c>
      <c r="E112" s="110"/>
    </row>
    <row r="113" spans="2:5" x14ac:dyDescent="0.25">
      <c r="B113" s="108"/>
      <c r="C113" s="9"/>
      <c r="D113" s="9"/>
      <c r="E113" s="113"/>
    </row>
    <row r="114" spans="2:5" ht="15.75" x14ac:dyDescent="0.25">
      <c r="B114" s="108"/>
      <c r="C114" s="9"/>
      <c r="D114" s="114" t="s">
        <v>173</v>
      </c>
      <c r="E114" s="113"/>
    </row>
    <row r="115" spans="2:5" x14ac:dyDescent="0.25">
      <c r="B115" s="108">
        <v>55</v>
      </c>
      <c r="C115" s="117" t="s">
        <v>251</v>
      </c>
      <c r="D115" s="117" t="s">
        <v>347</v>
      </c>
      <c r="E115" s="110" t="s">
        <v>188</v>
      </c>
    </row>
    <row r="116" spans="2:5" x14ac:dyDescent="0.25">
      <c r="B116" s="108">
        <v>56</v>
      </c>
      <c r="C116" s="117" t="s">
        <v>252</v>
      </c>
      <c r="D116" s="117" t="s">
        <v>381</v>
      </c>
      <c r="E116" s="110" t="s">
        <v>189</v>
      </c>
    </row>
    <row r="117" spans="2:5" x14ac:dyDescent="0.25">
      <c r="B117" s="108">
        <v>57</v>
      </c>
      <c r="C117" s="117" t="s">
        <v>253</v>
      </c>
      <c r="D117" s="117" t="s">
        <v>382</v>
      </c>
      <c r="E117" s="110" t="s">
        <v>190</v>
      </c>
    </row>
    <row r="118" spans="2:5" x14ac:dyDescent="0.25">
      <c r="B118" s="108">
        <v>58</v>
      </c>
      <c r="C118" s="117" t="s">
        <v>254</v>
      </c>
      <c r="D118" s="117" t="s">
        <v>383</v>
      </c>
      <c r="E118" s="110" t="s">
        <v>257</v>
      </c>
    </row>
    <row r="119" spans="2:5" x14ac:dyDescent="0.25">
      <c r="B119" s="108">
        <v>59</v>
      </c>
      <c r="C119" s="117" t="s">
        <v>256</v>
      </c>
      <c r="D119" s="117" t="s">
        <v>384</v>
      </c>
      <c r="E119" s="110" t="s">
        <v>258</v>
      </c>
    </row>
    <row r="120" spans="2:5" x14ac:dyDescent="0.25">
      <c r="B120" s="108">
        <v>60</v>
      </c>
      <c r="C120" s="117" t="s">
        <v>255</v>
      </c>
      <c r="D120" s="117" t="s">
        <v>355</v>
      </c>
      <c r="E120" s="110" t="s">
        <v>259</v>
      </c>
    </row>
    <row r="121" spans="2:5" x14ac:dyDescent="0.25">
      <c r="B121" s="108">
        <v>61</v>
      </c>
      <c r="C121" s="117" t="s">
        <v>260</v>
      </c>
      <c r="D121" s="117" t="s">
        <v>356</v>
      </c>
      <c r="E121" s="110" t="s">
        <v>263</v>
      </c>
    </row>
    <row r="122" spans="2:5" x14ac:dyDescent="0.25">
      <c r="B122" s="108">
        <v>62</v>
      </c>
      <c r="C122" s="117" t="s">
        <v>261</v>
      </c>
      <c r="D122" s="117" t="s">
        <v>385</v>
      </c>
      <c r="E122" s="110" t="s">
        <v>264</v>
      </c>
    </row>
    <row r="123" spans="2:5" x14ac:dyDescent="0.25">
      <c r="B123" s="108">
        <v>63</v>
      </c>
      <c r="C123" s="117" t="s">
        <v>262</v>
      </c>
      <c r="D123" s="117" t="s">
        <v>386</v>
      </c>
      <c r="E123" s="110" t="s">
        <v>265</v>
      </c>
    </row>
    <row r="124" spans="2:5" ht="15.75" x14ac:dyDescent="0.25">
      <c r="B124" s="108"/>
      <c r="C124" s="9"/>
      <c r="D124" s="114" t="s">
        <v>144</v>
      </c>
      <c r="E124" s="113"/>
    </row>
    <row r="125" spans="2:5" x14ac:dyDescent="0.25">
      <c r="B125" s="108">
        <v>64</v>
      </c>
      <c r="C125" s="117" t="s">
        <v>278</v>
      </c>
      <c r="D125" s="117" t="s">
        <v>362</v>
      </c>
      <c r="E125" s="110" t="s">
        <v>281</v>
      </c>
    </row>
    <row r="126" spans="2:5" x14ac:dyDescent="0.25">
      <c r="B126" s="108">
        <v>65</v>
      </c>
      <c r="C126" s="117" t="s">
        <v>279</v>
      </c>
      <c r="D126" s="117" t="s">
        <v>387</v>
      </c>
      <c r="E126" s="110" t="s">
        <v>282</v>
      </c>
    </row>
    <row r="127" spans="2:5" x14ac:dyDescent="0.25">
      <c r="B127" s="108">
        <v>66</v>
      </c>
      <c r="C127" s="117" t="s">
        <v>280</v>
      </c>
      <c r="D127" s="117" t="s">
        <v>388</v>
      </c>
      <c r="E127" s="110" t="s">
        <v>283</v>
      </c>
    </row>
    <row r="128" spans="2:5" x14ac:dyDescent="0.25">
      <c r="B128" s="108">
        <v>67</v>
      </c>
      <c r="C128" s="117" t="s">
        <v>272</v>
      </c>
      <c r="D128" s="117" t="s">
        <v>389</v>
      </c>
      <c r="E128" s="110" t="s">
        <v>277</v>
      </c>
    </row>
    <row r="129" spans="2:5" x14ac:dyDescent="0.25">
      <c r="B129" s="108">
        <v>68</v>
      </c>
      <c r="C129" s="117" t="s">
        <v>274</v>
      </c>
      <c r="D129" s="117" t="s">
        <v>390</v>
      </c>
      <c r="E129" s="110" t="s">
        <v>276</v>
      </c>
    </row>
    <row r="130" spans="2:5" x14ac:dyDescent="0.25">
      <c r="B130" s="108">
        <v>69</v>
      </c>
      <c r="C130" s="117" t="s">
        <v>273</v>
      </c>
      <c r="D130" s="117" t="s">
        <v>370</v>
      </c>
      <c r="E130" s="110" t="s">
        <v>275</v>
      </c>
    </row>
    <row r="131" spans="2:5" x14ac:dyDescent="0.25">
      <c r="B131" s="108">
        <v>70</v>
      </c>
      <c r="C131" s="117" t="s">
        <v>266</v>
      </c>
      <c r="D131" s="117" t="s">
        <v>371</v>
      </c>
      <c r="E131" s="110" t="s">
        <v>269</v>
      </c>
    </row>
    <row r="132" spans="2:5" x14ac:dyDescent="0.25">
      <c r="B132" s="108">
        <v>71</v>
      </c>
      <c r="C132" s="117" t="s">
        <v>267</v>
      </c>
      <c r="D132" s="117" t="s">
        <v>391</v>
      </c>
      <c r="E132" s="110" t="s">
        <v>270</v>
      </c>
    </row>
    <row r="133" spans="2:5" x14ac:dyDescent="0.25">
      <c r="B133" s="115">
        <v>72</v>
      </c>
      <c r="C133" s="111" t="s">
        <v>268</v>
      </c>
      <c r="D133" s="117" t="s">
        <v>392</v>
      </c>
      <c r="E133" s="118" t="s">
        <v>271</v>
      </c>
    </row>
    <row r="134" spans="2:5" ht="15.75" x14ac:dyDescent="0.25">
      <c r="B134" s="122" t="s">
        <v>17</v>
      </c>
      <c r="C134" s="125"/>
      <c r="D134" s="124"/>
      <c r="E134" s="109"/>
    </row>
    <row r="135" spans="2:5" x14ac:dyDescent="0.25">
      <c r="B135" s="108"/>
      <c r="C135" s="9"/>
      <c r="D135" s="9" t="s">
        <v>333</v>
      </c>
      <c r="E135" s="110"/>
    </row>
    <row r="136" spans="2:5" x14ac:dyDescent="0.25">
      <c r="B136" s="108"/>
      <c r="C136" s="9"/>
      <c r="D136" s="9"/>
      <c r="E136" s="113"/>
    </row>
    <row r="137" spans="2:5" ht="15.75" x14ac:dyDescent="0.25">
      <c r="B137" s="108"/>
      <c r="C137" s="9"/>
      <c r="D137" s="114" t="s">
        <v>173</v>
      </c>
      <c r="E137" s="113"/>
    </row>
    <row r="138" spans="2:5" x14ac:dyDescent="0.25">
      <c r="B138" s="108">
        <v>73</v>
      </c>
      <c r="C138" s="117" t="s">
        <v>325</v>
      </c>
      <c r="D138" s="117" t="s">
        <v>393</v>
      </c>
      <c r="E138" s="110" t="s">
        <v>327</v>
      </c>
    </row>
    <row r="139" spans="2:5" x14ac:dyDescent="0.25">
      <c r="B139" s="108">
        <v>74</v>
      </c>
      <c r="C139" s="117" t="s">
        <v>324</v>
      </c>
      <c r="D139" s="117" t="s">
        <v>394</v>
      </c>
      <c r="E139" s="110" t="s">
        <v>326</v>
      </c>
    </row>
    <row r="140" spans="2:5" ht="15.75" x14ac:dyDescent="0.25">
      <c r="B140" s="108"/>
      <c r="C140" s="9"/>
      <c r="D140" s="114" t="s">
        <v>144</v>
      </c>
      <c r="E140" s="113"/>
    </row>
    <row r="141" spans="2:5" x14ac:dyDescent="0.25">
      <c r="B141" s="108">
        <v>75</v>
      </c>
      <c r="C141" s="135" t="s">
        <v>329</v>
      </c>
      <c r="D141" s="117" t="s">
        <v>395</v>
      </c>
      <c r="E141" s="110" t="s">
        <v>331</v>
      </c>
    </row>
    <row r="142" spans="2:5" x14ac:dyDescent="0.25">
      <c r="B142" s="115">
        <v>76</v>
      </c>
      <c r="C142" s="111" t="s">
        <v>328</v>
      </c>
      <c r="D142" s="111" t="s">
        <v>396</v>
      </c>
      <c r="E142" s="118" t="s">
        <v>330</v>
      </c>
    </row>
    <row r="143" spans="2:5" x14ac:dyDescent="0.25">
      <c r="D143" s="96"/>
    </row>
    <row r="144" spans="2:5" x14ac:dyDescent="0.25">
      <c r="D144" s="96"/>
    </row>
    <row r="152" spans="4:4" ht="15.75" x14ac:dyDescent="0.25">
      <c r="D152" s="98"/>
    </row>
    <row r="153" spans="4:4" ht="15.75" x14ac:dyDescent="0.25">
      <c r="D153" s="98"/>
    </row>
    <row r="154" spans="4:4" ht="15.75" x14ac:dyDescent="0.25">
      <c r="D154" s="98"/>
    </row>
    <row r="155" spans="4:4" ht="15.75" x14ac:dyDescent="0.25">
      <c r="D155" s="98"/>
    </row>
  </sheetData>
  <dataValidations disablePrompts="1" count="1">
    <dataValidation type="list" allowBlank="1" showInputMessage="1" showErrorMessage="1" promptTitle="Choose a CRC Code" sqref="I64 L42">
      <formula1>$I$3:$I$17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Exhibit F</vt:lpstr>
      <vt:lpstr>Air Seal Ventilation Calculator</vt:lpstr>
      <vt:lpstr>Lookup tables</vt:lpstr>
      <vt:lpstr>Air_Seal_Codes</vt:lpstr>
      <vt:lpstr>Attic_Insulation_Codes</vt:lpstr>
      <vt:lpstr>Blower_Door_Tested_CFM_at_50Pa_depressurization</vt:lpstr>
      <vt:lpstr>Building_Volume</vt:lpstr>
      <vt:lpstr>CFM50_Reduction</vt:lpstr>
      <vt:lpstr>Energy_Specialists</vt:lpstr>
      <vt:lpstr>Floor_Insulation_Codes</vt:lpstr>
      <vt:lpstr>Housing_Type</vt:lpstr>
      <vt:lpstr>Income_Level</vt:lpstr>
      <vt:lpstr>Payment_Type</vt:lpstr>
      <vt:lpstr>Post_CFM</vt:lpstr>
      <vt:lpstr>Pre_CFM</vt:lpstr>
      <vt:lpstr>'Air Seal Ventilation Calculator'!Print_Area</vt:lpstr>
      <vt:lpstr>'Exhibit F'!Print_Area</vt:lpstr>
      <vt:lpstr>Send_Payment_To</vt:lpstr>
      <vt:lpstr>Wall_Insulation_Codes</vt:lpstr>
      <vt:lpstr>Window_Codes</vt:lpstr>
      <vt:lpstr>Yes_No</vt:lpstr>
    </vt:vector>
  </TitlesOfParts>
  <Company>Eugene Water &amp; Electric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ew2298</dc:creator>
  <cp:lastModifiedBy>LANGHAM Kristen</cp:lastModifiedBy>
  <cp:lastPrinted>2013-09-09T23:28:35Z</cp:lastPrinted>
  <dcterms:created xsi:type="dcterms:W3CDTF">2011-01-24T19:45:19Z</dcterms:created>
  <dcterms:modified xsi:type="dcterms:W3CDTF">2017-01-30T19:21:28Z</dcterms:modified>
</cp:coreProperties>
</file>