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Balance Sheet" sheetId="1" r:id="rId1"/>
    <sheet name="B" sheetId="2" r:id="rId2"/>
  </sheets>
  <definedNames>
    <definedName name="_xlnm.Print_Area" localSheetId="0">'Balance Sheet'!$C$4:$O$62</definedName>
  </definedNames>
  <calcPr fullCalcOnLoad="1"/>
</workbook>
</file>

<file path=xl/sharedStrings.xml><?xml version="1.0" encoding="utf-8"?>
<sst xmlns="http://schemas.openxmlformats.org/spreadsheetml/2006/main" count="25" uniqueCount="25">
  <si>
    <t>Equipment Heating Capacity</t>
  </si>
  <si>
    <t>Equipment Cooling Capacity</t>
  </si>
  <si>
    <t>Building Heating Load</t>
  </si>
  <si>
    <t>Building Cooling Load</t>
  </si>
  <si>
    <t>Heating Balance Temperature</t>
  </si>
  <si>
    <t>Heating Design Load</t>
  </si>
  <si>
    <t>EUGENE WATER &amp; ELECTRIC BOARD HEAT PUMP PROGRAM</t>
  </si>
  <si>
    <t>Customer Name</t>
  </si>
  <si>
    <t>Site Address</t>
  </si>
  <si>
    <t>Heat Pump Model #</t>
  </si>
  <si>
    <t>House Heating Load (Btu/hr @ 22f)</t>
  </si>
  <si>
    <t>Heating Balance Point Temperature</t>
  </si>
  <si>
    <t>House Cooling Load (Btu/hr @ 89f)</t>
  </si>
  <si>
    <t>Equipment Capacity (Btu/hr @ 95f)</t>
  </si>
  <si>
    <t>Equipment Capacity (Btu/hr @ 85f)</t>
  </si>
  <si>
    <t>Equip/Load Cooling Ratio @ 89f</t>
  </si>
  <si>
    <t>Equipment Capacity (Btu/hr @ 47f)</t>
  </si>
  <si>
    <t>Equipment Capacity (Btu/hr @ 17f)</t>
  </si>
  <si>
    <t>Equip/Load Heating Ratio @ 22f</t>
  </si>
  <si>
    <t>Backup KW Heat for Heating(@ 22f)</t>
  </si>
  <si>
    <t>Backup KW Heat for Defrost (@30F)</t>
  </si>
  <si>
    <t>Heat Pump balance point should be between 25* and 35*F.  Lower balance points are acceptable inorder to meet 89*F cooling load.</t>
  </si>
  <si>
    <t>ARI #</t>
  </si>
  <si>
    <t>Right-J ID #</t>
  </si>
  <si>
    <t>Heat Pump Manufacturer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</si>
</sst>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7.5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0"/>
    </font>
    <font>
      <b/>
      <sz val="1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double">
        <color indexed="63"/>
      </left>
      <right>
        <color indexed="9"/>
      </right>
      <top>
        <color indexed="63"/>
      </top>
      <bottom>
        <color indexed="9"/>
      </bottom>
    </border>
    <border>
      <left>
        <color indexed="63"/>
      </left>
      <right>
        <color indexed="9"/>
      </right>
      <top style="thick">
        <color indexed="63"/>
      </top>
      <bottom>
        <color indexed="63"/>
      </bottom>
    </border>
    <border>
      <left>
        <color indexed="9"/>
      </left>
      <right style="double">
        <color indexed="63"/>
      </right>
      <top>
        <color indexed="63"/>
      </top>
      <bottom>
        <color indexed="9"/>
      </bottom>
    </border>
    <border>
      <left>
        <color indexed="63"/>
      </left>
      <right>
        <color indexed="9"/>
      </right>
      <top style="thin">
        <color indexed="63"/>
      </top>
      <bottom style="thin">
        <color indexed="63"/>
      </bottom>
    </border>
    <border>
      <left>
        <color indexed="9"/>
      </left>
      <right style="double">
        <color indexed="63"/>
      </right>
      <top style="double">
        <color indexed="63"/>
      </top>
      <bottom>
        <color indexed="9"/>
      </bottom>
    </border>
    <border>
      <left style="double">
        <color indexed="63"/>
      </left>
      <right>
        <color indexed="9"/>
      </right>
      <top style="double">
        <color indexed="63"/>
      </top>
      <bottom>
        <color indexed="9"/>
      </bottom>
    </border>
    <border>
      <left style="double">
        <color indexed="63"/>
      </left>
      <right>
        <color indexed="9"/>
      </right>
      <top style="thin">
        <color indexed="63"/>
      </top>
      <bottom style="thin">
        <color indexed="63"/>
      </bottom>
    </border>
    <border>
      <left>
        <color indexed="9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9"/>
      </right>
      <top style="thick">
        <color indexed="63"/>
      </top>
      <bottom style="thick">
        <color indexed="63"/>
      </bottom>
    </border>
    <border>
      <left>
        <color indexed="9"/>
      </left>
      <right>
        <color indexed="9"/>
      </right>
      <top style="thick">
        <color indexed="63"/>
      </top>
      <bottom style="thick">
        <color indexed="63"/>
      </bottom>
    </border>
    <border>
      <left>
        <color indexed="9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0" fontId="35" fillId="27" borderId="6" applyNumberFormat="0" applyAlignment="0" applyProtection="0"/>
    <xf numFmtId="1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33" borderId="8" xfId="0" applyNumberFormat="1" applyFill="1" applyBorder="1" applyAlignment="1" applyProtection="1">
      <alignment/>
      <protection locked="0"/>
    </xf>
    <xf numFmtId="0" fontId="0" fillId="0" borderId="7" xfId="0" applyFont="1" applyFill="1" applyBorder="1" applyAlignment="1">
      <alignment horizontal="centerContinuous"/>
    </xf>
    <xf numFmtId="0" fontId="2" fillId="0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4" fillId="0" borderId="9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9" xfId="0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7" xfId="0" applyFill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9" fontId="0" fillId="0" borderId="8" xfId="0" applyNumberFormat="1" applyFill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0" fillId="0" borderId="8" xfId="0" applyNumberFormat="1" applyFill="1" applyBorder="1" applyAlignment="1">
      <alignment/>
    </xf>
    <xf numFmtId="164" fontId="0" fillId="0" borderId="8" xfId="0" applyNumberFormat="1" applyFill="1" applyBorder="1" applyAlignment="1">
      <alignment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5" fillId="0" borderId="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22" xfId="0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Pump Balance Chart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12475"/>
          <c:w val="0.837"/>
          <c:h val="0.6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'Balance Sheet'!$S$1:$S$1</c:f>
              <c:strCache>
                <c:ptCount val="1"/>
                <c:pt idx="0">
                  <c:v>Equipment Heating Capacity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'Balance Sheet'!$R$2:$R$22</c:f>
              <c:numCache/>
            </c:numRef>
          </c:xVal>
          <c:yVal>
            <c:numRef>
              <c:f>'Balance Sheet'!$S$2:$S$22</c:f>
              <c:numCache/>
            </c:numRef>
          </c:yVal>
          <c:smooth val="0"/>
        </c:ser>
        <c:ser>
          <c:idx val="1"/>
          <c:order val="1"/>
          <c:tx>
            <c:strRef>
              <c:f>'Balance Sheet'!$T$1:$T$1</c:f>
              <c:strCache>
                <c:ptCount val="1"/>
                <c:pt idx="0">
                  <c:v>Equipment Cooling Capacity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'Balance Sheet'!$R$2:$R$22</c:f>
              <c:numCache/>
            </c:numRef>
          </c:xVal>
          <c:yVal>
            <c:numRef>
              <c:f>'Balance Sheet'!$T$2:$T$22</c:f>
              <c:numCache/>
            </c:numRef>
          </c:yVal>
          <c:smooth val="0"/>
        </c:ser>
        <c:ser>
          <c:idx val="2"/>
          <c:order val="2"/>
          <c:tx>
            <c:strRef>
              <c:f>'Balance Sheet'!$U$1:$U$1</c:f>
              <c:strCache>
                <c:ptCount val="1"/>
                <c:pt idx="0">
                  <c:v>Building Heating Load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'Balance Sheet'!$R$2:$R$22</c:f>
              <c:numCache/>
            </c:numRef>
          </c:xVal>
          <c:yVal>
            <c:numRef>
              <c:f>'Balance Sheet'!$U$2:$U$22</c:f>
              <c:numCache/>
            </c:numRef>
          </c:yVal>
          <c:smooth val="0"/>
        </c:ser>
        <c:ser>
          <c:idx val="3"/>
          <c:order val="3"/>
          <c:tx>
            <c:strRef>
              <c:f>'Balance Sheet'!$V$1:$V$1</c:f>
              <c:strCache>
                <c:ptCount val="1"/>
                <c:pt idx="0">
                  <c:v>Building Cooling Load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'Balance Sheet'!$R$2:$R$22</c:f>
              <c:numCache/>
            </c:numRef>
          </c:xVal>
          <c:yVal>
            <c:numRef>
              <c:f>'Balance Sheet'!$V$2:$V$22</c:f>
              <c:numCache/>
            </c:numRef>
          </c:yVal>
          <c:smooth val="0"/>
        </c:ser>
        <c:axId val="40569238"/>
        <c:axId val="29578823"/>
      </c:scatterChart>
      <c:valAx>
        <c:axId val="40569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Outdoor Temperature (F)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78823"/>
        <c:crosses val="autoZero"/>
        <c:crossBetween val="midCat"/>
        <c:dispUnits/>
        <c:majorUnit val="10"/>
        <c:minorUnit val="5"/>
      </c:valAx>
      <c:valAx>
        <c:axId val="29578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BTU,s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69238"/>
        <c:crosses val="autoZero"/>
        <c:crossBetween val="midCat"/>
        <c:dispUnits/>
        <c:min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95"/>
          <c:y val="0.8955"/>
          <c:w val="0.749"/>
          <c:h val="0.07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31</xdr:row>
      <xdr:rowOff>57150</xdr:rowOff>
    </xdr:from>
    <xdr:to>
      <xdr:col>14</xdr:col>
      <xdr:colOff>361950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1276350" y="5753100"/>
        <a:ext cx="64960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85725</xdr:rowOff>
    </xdr:from>
    <xdr:to>
      <xdr:col>14</xdr:col>
      <xdr:colOff>0</xdr:colOff>
      <xdr:row>26</xdr:row>
      <xdr:rowOff>85725</xdr:rowOff>
    </xdr:to>
    <xdr:sp>
      <xdr:nvSpPr>
        <xdr:cNvPr id="2" name="Rectangle 3"/>
        <xdr:cNvSpPr>
          <a:spLocks/>
        </xdr:cNvSpPr>
      </xdr:nvSpPr>
      <xdr:spPr>
        <a:xfrm>
          <a:off x="4972050" y="3476625"/>
          <a:ext cx="2438400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600075</xdr:colOff>
      <xdr:row>18</xdr:row>
      <xdr:rowOff>66675</xdr:rowOff>
    </xdr:from>
    <xdr:to>
      <xdr:col>13</xdr:col>
      <xdr:colOff>600075</xdr:colOff>
      <xdr:row>25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3457575"/>
          <a:ext cx="24384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85725</xdr:rowOff>
    </xdr:from>
    <xdr:to>
      <xdr:col>13</xdr:col>
      <xdr:colOff>600075</xdr:colOff>
      <xdr:row>26</xdr:row>
      <xdr:rowOff>95250</xdr:rowOff>
    </xdr:to>
    <xdr:sp>
      <xdr:nvSpPr>
        <xdr:cNvPr id="4" name="Rectangle 5"/>
        <xdr:cNvSpPr>
          <a:spLocks/>
        </xdr:cNvSpPr>
      </xdr:nvSpPr>
      <xdr:spPr>
        <a:xfrm>
          <a:off x="4972050" y="3476625"/>
          <a:ext cx="2428875" cy="1457325"/>
        </a:xfrm>
        <a:prstGeom prst="rect">
          <a:avLst/>
        </a:prstGeom>
        <a:noFill/>
        <a:ln w="762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2"/>
  <sheetViews>
    <sheetView tabSelected="1" zoomScale="106" zoomScaleNormal="106" zoomScalePageLayoutView="0" workbookViewId="0" topLeftCell="A1">
      <selection activeCell="G6" sqref="G6"/>
    </sheetView>
  </sheetViews>
  <sheetFormatPr defaultColWidth="9.140625" defaultRowHeight="12.75"/>
  <cols>
    <col min="3" max="3" width="2.8515625" style="0" customWidth="1"/>
    <col min="4" max="4" width="7.00390625" style="0" customWidth="1"/>
    <col min="6" max="6" width="2.8515625" style="0" customWidth="1"/>
    <col min="7" max="7" width="7.00390625" style="0" customWidth="1"/>
    <col min="15" max="15" width="6.28125" style="0" customWidth="1"/>
    <col min="19" max="22" width="10.28125" style="0" customWidth="1"/>
    <col min="23" max="23" width="11.28125" style="0" customWidth="1"/>
  </cols>
  <sheetData>
    <row r="1" spans="19:24" ht="38.25">
      <c r="S1" s="19" t="s">
        <v>0</v>
      </c>
      <c r="T1" s="19" t="s">
        <v>1</v>
      </c>
      <c r="U1" s="19" t="s">
        <v>2</v>
      </c>
      <c r="V1" s="19" t="s">
        <v>3</v>
      </c>
      <c r="W1" s="20" t="s">
        <v>4</v>
      </c>
      <c r="X1" s="20" t="s">
        <v>5</v>
      </c>
    </row>
    <row r="2" spans="17:23" ht="12.75">
      <c r="Q2">
        <v>50000</v>
      </c>
      <c r="R2">
        <v>15</v>
      </c>
      <c r="S2" s="21">
        <f>S$3+((S$11-S$3)/(R$11-R$3)*(R2-R$3))</f>
        <v>0</v>
      </c>
      <c r="T2" s="21"/>
      <c r="U2" s="17">
        <f>U$5/(W$2-R$5)*(W$2-R2)</f>
        <v>0</v>
      </c>
      <c r="V2" s="21"/>
      <c r="W2">
        <f>IF(I18=0,0,ROUND(70-(3000/(I18/48)),1))</f>
        <v>0</v>
      </c>
    </row>
    <row r="3" spans="18:22" ht="12.75">
      <c r="R3">
        <v>17</v>
      </c>
      <c r="S3" s="21">
        <f>I25</f>
        <v>0</v>
      </c>
      <c r="T3" s="21"/>
      <c r="U3" s="17">
        <f>U$5/(W$2-R$5)*(W$2-R3)</f>
        <v>0</v>
      </c>
      <c r="V3" s="21"/>
    </row>
    <row r="4" spans="3:22" ht="15.75">
      <c r="C4" s="10" t="s">
        <v>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9"/>
      <c r="Q4">
        <v>45000</v>
      </c>
      <c r="R4">
        <v>20</v>
      </c>
      <c r="S4" s="21">
        <f aca="true" t="shared" si="0" ref="S4:S10">S$3+((S$11-S$3)/(R$11-R$3)*(R4-R$3))</f>
        <v>0</v>
      </c>
      <c r="T4" s="21"/>
      <c r="U4" s="17">
        <f>U$5/(W$2-R$5)*(W$2-R4)</f>
        <v>0</v>
      </c>
      <c r="V4" s="21"/>
    </row>
    <row r="5" spans="3:22" ht="15.75">
      <c r="C5" s="3"/>
      <c r="O5" s="6"/>
      <c r="R5">
        <v>22</v>
      </c>
      <c r="S5" s="21">
        <f t="shared" si="0"/>
        <v>0</v>
      </c>
      <c r="T5" s="21"/>
      <c r="U5" s="17">
        <f>I18</f>
        <v>0</v>
      </c>
      <c r="V5" s="21"/>
    </row>
    <row r="6" spans="3:22" ht="12.75">
      <c r="C6" s="13"/>
      <c r="D6" s="15" t="s">
        <v>7</v>
      </c>
      <c r="G6" s="16"/>
      <c r="H6" s="24"/>
      <c r="I6" s="24"/>
      <c r="J6" s="24"/>
      <c r="K6" s="24"/>
      <c r="L6" s="24"/>
      <c r="M6" s="24"/>
      <c r="N6" s="25"/>
      <c r="O6" s="6"/>
      <c r="Q6">
        <v>40000</v>
      </c>
      <c r="R6">
        <v>25</v>
      </c>
      <c r="S6" s="21">
        <f t="shared" si="0"/>
        <v>0</v>
      </c>
      <c r="T6" s="21"/>
      <c r="U6" s="17">
        <f aca="true" t="shared" si="1" ref="U6:U11">U$5/(W$2-R$5)*(W$2-R6)</f>
        <v>0</v>
      </c>
      <c r="V6" s="21"/>
    </row>
    <row r="7" spans="3:22" ht="12.75">
      <c r="C7" s="13"/>
      <c r="D7" s="15" t="s">
        <v>8</v>
      </c>
      <c r="G7" s="16"/>
      <c r="H7" s="24"/>
      <c r="I7" s="24"/>
      <c r="J7" s="24"/>
      <c r="K7" s="24"/>
      <c r="L7" s="24"/>
      <c r="M7" s="24"/>
      <c r="N7" s="25"/>
      <c r="O7" s="6"/>
      <c r="Q7">
        <v>35000</v>
      </c>
      <c r="R7">
        <v>30</v>
      </c>
      <c r="S7" s="21">
        <f t="shared" si="0"/>
        <v>0</v>
      </c>
      <c r="T7" s="21"/>
      <c r="U7" s="17">
        <f t="shared" si="1"/>
        <v>0</v>
      </c>
      <c r="V7" s="21"/>
    </row>
    <row r="8" spans="3:22" ht="12.75">
      <c r="C8" s="13"/>
      <c r="D8" s="15" t="s">
        <v>23</v>
      </c>
      <c r="G8" s="16"/>
      <c r="H8" s="24"/>
      <c r="I8" s="24"/>
      <c r="J8" s="24"/>
      <c r="K8" s="24"/>
      <c r="L8" s="24"/>
      <c r="M8" s="24"/>
      <c r="N8" s="25"/>
      <c r="O8" s="6"/>
      <c r="Q8">
        <v>30000</v>
      </c>
      <c r="R8">
        <v>35</v>
      </c>
      <c r="S8" s="21">
        <f t="shared" si="0"/>
        <v>0</v>
      </c>
      <c r="T8" s="21"/>
      <c r="U8" s="17">
        <f t="shared" si="1"/>
        <v>0</v>
      </c>
      <c r="V8" s="21"/>
    </row>
    <row r="9" spans="3:22" ht="12.75">
      <c r="C9" s="7"/>
      <c r="G9" s="4"/>
      <c r="H9" s="4"/>
      <c r="I9" s="4"/>
      <c r="J9" s="4"/>
      <c r="K9" s="4"/>
      <c r="L9" s="4"/>
      <c r="M9" s="4"/>
      <c r="N9" s="4"/>
      <c r="O9" s="6"/>
      <c r="Q9">
        <v>25000</v>
      </c>
      <c r="R9">
        <v>40</v>
      </c>
      <c r="S9" s="21">
        <f t="shared" si="0"/>
        <v>0</v>
      </c>
      <c r="T9" s="21"/>
      <c r="U9" s="17">
        <f t="shared" si="1"/>
        <v>0</v>
      </c>
      <c r="V9" s="21"/>
    </row>
    <row r="10" spans="3:22" ht="12.75">
      <c r="C10" s="14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2"/>
      <c r="Q10">
        <v>20000</v>
      </c>
      <c r="R10">
        <v>45</v>
      </c>
      <c r="S10" s="21">
        <f t="shared" si="0"/>
        <v>0</v>
      </c>
      <c r="T10" s="21"/>
      <c r="U10" s="17">
        <f t="shared" si="1"/>
        <v>0</v>
      </c>
      <c r="V10" s="21"/>
    </row>
    <row r="11" spans="3:22" ht="12.75">
      <c r="C11" s="7"/>
      <c r="O11" s="6"/>
      <c r="R11">
        <v>47</v>
      </c>
      <c r="S11" s="21">
        <f>I24</f>
        <v>0</v>
      </c>
      <c r="T11" s="21"/>
      <c r="U11" s="17">
        <f t="shared" si="1"/>
        <v>0</v>
      </c>
      <c r="V11" s="21"/>
    </row>
    <row r="12" spans="3:22" ht="12.75">
      <c r="C12" s="13"/>
      <c r="D12" s="15" t="s">
        <v>24</v>
      </c>
      <c r="H12" s="16"/>
      <c r="I12" s="24"/>
      <c r="J12" s="24"/>
      <c r="K12" s="24"/>
      <c r="L12" s="24"/>
      <c r="M12" s="24"/>
      <c r="N12" s="25"/>
      <c r="O12" s="6"/>
      <c r="Q12">
        <v>15000</v>
      </c>
      <c r="R12">
        <v>50</v>
      </c>
      <c r="S12" s="21">
        <f>S$3+((S$11-S$3)/(R$11-R$3)*(R12-R$3))</f>
        <v>0</v>
      </c>
      <c r="T12" s="21"/>
      <c r="U12" s="17">
        <f>IF(W$2&lt;R12,0,U$5/(W$2-R$5)*(W$2-R12))</f>
        <v>0</v>
      </c>
      <c r="V12" s="21"/>
    </row>
    <row r="13" spans="3:22" ht="14.25" thickBot="1" thickTop="1">
      <c r="C13" s="13"/>
      <c r="D13" s="15" t="s">
        <v>9</v>
      </c>
      <c r="H13" s="16"/>
      <c r="I13" s="24"/>
      <c r="J13" s="24"/>
      <c r="K13" s="24"/>
      <c r="L13" s="24"/>
      <c r="M13" s="24"/>
      <c r="N13" s="25"/>
      <c r="O13" s="6"/>
      <c r="Q13">
        <v>10000</v>
      </c>
      <c r="R13">
        <v>55</v>
      </c>
      <c r="S13" s="21">
        <f>S$3+((S$11-S$3)/(R$11-R$3)*(R13-R$3))</f>
        <v>0</v>
      </c>
      <c r="T13" s="21"/>
      <c r="U13" s="17">
        <f>IF(W$2&lt;R13,0,+U$5/(W$2-R$5)*(W$2-R13))</f>
        <v>0</v>
      </c>
      <c r="V13" s="21"/>
    </row>
    <row r="14" spans="3:22" ht="14.25" thickBot="1" thickTop="1">
      <c r="C14" s="7"/>
      <c r="D14" s="32" t="s">
        <v>22</v>
      </c>
      <c r="H14" s="16"/>
      <c r="I14" s="24"/>
      <c r="J14" s="24"/>
      <c r="K14" s="24"/>
      <c r="L14" s="24"/>
      <c r="M14" s="24"/>
      <c r="N14" s="25"/>
      <c r="O14" s="6"/>
      <c r="R14">
        <v>60</v>
      </c>
      <c r="S14" s="21">
        <f>S$3+((S$11-S$3)/(R$11-R$3)*(R14-R$3))</f>
        <v>0</v>
      </c>
      <c r="T14" s="21"/>
      <c r="U14" s="17">
        <f>IF(W$2&lt;R14,0,U$5/(W$2-R$5)*(W$2-R14))</f>
        <v>0</v>
      </c>
      <c r="V14" s="21"/>
    </row>
    <row r="15" spans="3:22" ht="13.5" thickTop="1">
      <c r="C15" s="7"/>
      <c r="O15" s="6"/>
      <c r="R15">
        <v>65</v>
      </c>
      <c r="S15" s="21">
        <f>S$3+((S$11-S$3)/(R$11-R$3)*(R15-R$3))</f>
        <v>0</v>
      </c>
      <c r="T15" s="21"/>
      <c r="U15" s="17">
        <f>IF(W$2&lt;R15,0,U$5/(W$2-R$5)*(W$2-R15))</f>
        <v>0</v>
      </c>
      <c r="V15" s="21"/>
    </row>
    <row r="16" spans="3:22" ht="12.75">
      <c r="C16" s="14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2"/>
      <c r="R16">
        <v>70</v>
      </c>
      <c r="S16" s="21"/>
      <c r="T16" s="21"/>
      <c r="U16" s="21"/>
      <c r="V16" s="21"/>
    </row>
    <row r="17" spans="3:22" ht="13.5" thickBot="1">
      <c r="C17" s="7"/>
      <c r="O17" s="6"/>
      <c r="R17">
        <v>75</v>
      </c>
      <c r="S17" s="21"/>
      <c r="T17" s="21">
        <f>T$19+((T$22-T$19)/(R$22-R$19)*(R17-R$19))</f>
        <v>0</v>
      </c>
      <c r="U17" s="21"/>
      <c r="V17" s="21">
        <v>0</v>
      </c>
    </row>
    <row r="18" spans="3:22" ht="14.25" thickBot="1" thickTop="1">
      <c r="C18" s="13"/>
      <c r="D18" s="15" t="s">
        <v>10</v>
      </c>
      <c r="I18" s="1"/>
      <c r="O18" s="6"/>
      <c r="R18">
        <v>80</v>
      </c>
      <c r="S18" s="21"/>
      <c r="T18" s="21">
        <f>T$19+((T$22-T$19)/(R$22-R$19)*(R18-R$19))</f>
        <v>0</v>
      </c>
      <c r="U18" s="21"/>
      <c r="V18" s="21">
        <f>V$20/(R$20-R$17)*(R18-R$17)</f>
        <v>0</v>
      </c>
    </row>
    <row r="19" spans="3:22" ht="14.25" thickBot="1" thickTop="1">
      <c r="C19" s="13"/>
      <c r="D19" s="15" t="s">
        <v>11</v>
      </c>
      <c r="I19" s="23">
        <f>W2</f>
        <v>0</v>
      </c>
      <c r="O19" s="6"/>
      <c r="R19">
        <v>85</v>
      </c>
      <c r="S19" s="21"/>
      <c r="T19" s="21">
        <f>I22</f>
        <v>0</v>
      </c>
      <c r="U19" s="21"/>
      <c r="V19" s="21">
        <f>V$20/(R$20-R$17)*(R19-R$17)</f>
        <v>0</v>
      </c>
    </row>
    <row r="20" spans="3:22" ht="14.25" thickBot="1" thickTop="1">
      <c r="C20" s="13"/>
      <c r="D20" s="15" t="s">
        <v>12</v>
      </c>
      <c r="I20" s="1"/>
      <c r="O20" s="6"/>
      <c r="R20">
        <v>89</v>
      </c>
      <c r="S20" s="21"/>
      <c r="T20" s="21">
        <f>T$19+((T$22-T$19)/(R$22-R$19)*(R20-R$19))</f>
        <v>0</v>
      </c>
      <c r="U20" s="21"/>
      <c r="V20" s="21">
        <f>I20</f>
        <v>0</v>
      </c>
    </row>
    <row r="21" spans="3:22" ht="14.25" thickBot="1" thickTop="1">
      <c r="C21" s="13"/>
      <c r="D21" s="15" t="s">
        <v>13</v>
      </c>
      <c r="I21" s="1"/>
      <c r="O21" s="6"/>
      <c r="R21">
        <v>90</v>
      </c>
      <c r="S21" s="21"/>
      <c r="T21" s="21">
        <f>T$19+((T$22-T$19)/(R$22-R$19)*(R21-R$19))</f>
        <v>0</v>
      </c>
      <c r="U21" s="21"/>
      <c r="V21" s="21">
        <f>V$20/(R$20-R$17)*(R21-R$17)</f>
        <v>0</v>
      </c>
    </row>
    <row r="22" spans="3:22" ht="14.25" thickBot="1" thickTop="1">
      <c r="C22" s="13"/>
      <c r="D22" s="15" t="s">
        <v>14</v>
      </c>
      <c r="I22" s="1"/>
      <c r="O22" s="6"/>
      <c r="R22">
        <v>95</v>
      </c>
      <c r="S22" s="21"/>
      <c r="T22" s="21">
        <f>I21</f>
        <v>0</v>
      </c>
      <c r="U22" s="21"/>
      <c r="V22" s="21">
        <f>V$20/(R$20-R$17)*(R22-R$17)</f>
        <v>0</v>
      </c>
    </row>
    <row r="23" spans="3:15" ht="14.25" thickBot="1" thickTop="1">
      <c r="C23" s="13"/>
      <c r="D23" s="15" t="s">
        <v>15</v>
      </c>
      <c r="I23" s="18" t="e">
        <f>T20/I20</f>
        <v>#DIV/0!</v>
      </c>
      <c r="O23" s="6"/>
    </row>
    <row r="24" spans="3:15" ht="14.25" thickBot="1" thickTop="1">
      <c r="C24" s="13"/>
      <c r="D24" s="15" t="s">
        <v>16</v>
      </c>
      <c r="I24" s="1"/>
      <c r="O24" s="6"/>
    </row>
    <row r="25" spans="3:15" ht="14.25" thickBot="1" thickTop="1">
      <c r="C25" s="13"/>
      <c r="D25" s="15" t="s">
        <v>17</v>
      </c>
      <c r="I25" s="1"/>
      <c r="O25" s="6"/>
    </row>
    <row r="26" spans="3:15" ht="14.25" thickBot="1" thickTop="1">
      <c r="C26" s="13"/>
      <c r="D26" s="15" t="s">
        <v>18</v>
      </c>
      <c r="I26" s="18" t="e">
        <f>S5/I18</f>
        <v>#DIV/0!</v>
      </c>
      <c r="O26" s="6"/>
    </row>
    <row r="27" spans="3:15" ht="14.25" thickBot="1" thickTop="1">
      <c r="C27" s="13"/>
      <c r="D27" s="15" t="s">
        <v>19</v>
      </c>
      <c r="I27" s="22">
        <f>IF(AND(I18-S5&lt;20000,I18&gt;S5),5,IF(AND(I18-S5&gt;20000,I18-S5&lt;40000),10,IF(AND(I18-S5&gt;40000,I18-S5&lt;59000),15,IF(AND(I18-S5&gt;59000,I18-S5&lt;78500),20,0))))</f>
        <v>0</v>
      </c>
      <c r="O27" s="6"/>
    </row>
    <row r="28" spans="3:15" ht="14.25" thickBot="1" thickTop="1">
      <c r="C28" s="13"/>
      <c r="D28" s="15" t="s">
        <v>20</v>
      </c>
      <c r="I28" s="22">
        <f>IF(AND(T17&gt;17000,T17&lt;34130),10,IF(AND(T17&gt;34130,T17&lt;51195),15,5))</f>
        <v>5</v>
      </c>
      <c r="O28" s="6"/>
    </row>
    <row r="29" spans="3:15" ht="13.5" thickTop="1">
      <c r="C29" s="13"/>
      <c r="D29" s="31" t="s">
        <v>21</v>
      </c>
      <c r="O29" s="6"/>
    </row>
    <row r="30" spans="3:15" ht="12.75">
      <c r="C30" s="13"/>
      <c r="O30" s="6"/>
    </row>
    <row r="31" spans="3:15" ht="12.75">
      <c r="C31" s="11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2"/>
    </row>
    <row r="32" spans="3:15" ht="12.75">
      <c r="C32" s="13"/>
      <c r="O32" s="6"/>
    </row>
    <row r="33" spans="3:15" ht="12.75">
      <c r="C33" s="13"/>
      <c r="O33" s="6"/>
    </row>
    <row r="34" spans="3:15" ht="12.75">
      <c r="C34" s="13"/>
      <c r="O34" s="6"/>
    </row>
    <row r="35" spans="3:15" ht="12.75">
      <c r="C35" s="13"/>
      <c r="O35" s="6"/>
    </row>
    <row r="36" spans="3:15" ht="12.75">
      <c r="C36" s="13"/>
      <c r="O36" s="6"/>
    </row>
    <row r="37" spans="3:15" ht="12.75">
      <c r="C37" s="13"/>
      <c r="O37" s="6"/>
    </row>
    <row r="38" spans="3:15" ht="12.75">
      <c r="C38" s="13"/>
      <c r="O38" s="6"/>
    </row>
    <row r="39" spans="3:15" ht="12.75">
      <c r="C39" s="13"/>
      <c r="O39" s="6"/>
    </row>
    <row r="40" spans="3:15" ht="12.75">
      <c r="C40" s="13"/>
      <c r="O40" s="6"/>
    </row>
    <row r="41" spans="3:15" ht="12.75">
      <c r="C41" s="13"/>
      <c r="O41" s="6"/>
    </row>
    <row r="42" spans="3:15" ht="12.75">
      <c r="C42" s="13"/>
      <c r="O42" s="6"/>
    </row>
    <row r="43" spans="3:15" ht="12.75">
      <c r="C43" s="13"/>
      <c r="O43" s="6"/>
    </row>
    <row r="44" spans="3:15" ht="12.75">
      <c r="C44" s="13"/>
      <c r="O44" s="6"/>
    </row>
    <row r="45" spans="3:15" ht="12.75">
      <c r="C45" s="13"/>
      <c r="O45" s="6"/>
    </row>
    <row r="46" spans="3:15" ht="12.75">
      <c r="C46" s="13"/>
      <c r="O46" s="6"/>
    </row>
    <row r="47" spans="3:15" ht="12.75">
      <c r="C47" s="13"/>
      <c r="O47" s="6"/>
    </row>
    <row r="48" spans="3:15" ht="12.75">
      <c r="C48" s="13"/>
      <c r="O48" s="6"/>
    </row>
    <row r="49" spans="3:15" ht="12.75">
      <c r="C49" s="13"/>
      <c r="O49" s="6"/>
    </row>
    <row r="50" spans="3:15" ht="12.75">
      <c r="C50" s="13"/>
      <c r="O50" s="6"/>
    </row>
    <row r="51" spans="3:15" ht="12.75">
      <c r="C51" s="13"/>
      <c r="O51" s="6"/>
    </row>
    <row r="52" spans="3:15" ht="12.75">
      <c r="C52" s="13"/>
      <c r="O52" s="6"/>
    </row>
    <row r="53" spans="3:15" ht="12.75">
      <c r="C53" s="13"/>
      <c r="O53" s="6"/>
    </row>
    <row r="54" spans="3:15" ht="12.75">
      <c r="C54" s="13"/>
      <c r="O54" s="6"/>
    </row>
    <row r="55" spans="3:15" ht="12.75">
      <c r="C55" s="13"/>
      <c r="O55" s="6"/>
    </row>
    <row r="56" spans="3:15" ht="12.75">
      <c r="C56" s="13"/>
      <c r="O56" s="6"/>
    </row>
    <row r="57" spans="2:16" ht="12.75">
      <c r="B57" s="5"/>
      <c r="C57" s="13"/>
      <c r="O57" s="6"/>
      <c r="P57" s="5"/>
    </row>
    <row r="58" spans="3:15" ht="12.75">
      <c r="C58" s="2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29"/>
    </row>
    <row r="59" spans="3:15" ht="12.75">
      <c r="C59" s="26"/>
      <c r="D59" s="5"/>
      <c r="E59" s="5"/>
      <c r="F59" s="5"/>
      <c r="G59" s="5"/>
      <c r="H59" s="5"/>
      <c r="O59" s="6"/>
    </row>
    <row r="60" spans="3:17" ht="12.75">
      <c r="C60" s="13"/>
      <c r="O60" s="6"/>
      <c r="Q60" s="5"/>
    </row>
    <row r="61" spans="3:15" ht="12.75">
      <c r="C61" s="13"/>
      <c r="O61" s="6"/>
    </row>
    <row r="62" spans="3:15" ht="13.5" thickBot="1">
      <c r="C62" s="27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30"/>
    </row>
  </sheetData>
  <sheetProtection/>
  <printOptions horizontalCentered="1" verticalCentered="1"/>
  <pageMargins left="0.5" right="0.5" top="0.75" bottom="0.75" header="0.5" footer="0.5"/>
  <pageSetup fitToHeight="1" fitToWidth="1" horizontalDpi="600" verticalDpi="600" orientation="portrait" scale="89" r:id="rId2"/>
  <headerFooter alignWithMargins="0">
    <oddFooter>&amp;L&amp;8Heat Pump Balance Chart.xls   04/02/2007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D3" sqref="D3"/>
    </sheetView>
  </sheetViews>
  <sheetFormatPr defaultColWidth="9.140625" defaultRowHeight="12.75"/>
  <cols>
    <col min="4" max="7" width="10.28125" style="0" customWidth="1"/>
  </cols>
  <sheetData/>
  <sheetProtection/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Norris</dc:creator>
  <cp:keywords/>
  <dc:description/>
  <cp:lastModifiedBy>LANGHAM Kristen</cp:lastModifiedBy>
  <cp:lastPrinted>2007-04-02T17:25:17Z</cp:lastPrinted>
  <dcterms:created xsi:type="dcterms:W3CDTF">2003-06-06T18:55:52Z</dcterms:created>
  <dcterms:modified xsi:type="dcterms:W3CDTF">2017-01-30T17:52:19Z</dcterms:modified>
  <cp:category/>
  <cp:version/>
  <cp:contentType/>
  <cp:contentStatus/>
</cp:coreProperties>
</file>